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30" tabRatio="676" activeTab="1"/>
  </bookViews>
  <sheets>
    <sheet name="Planilha" sheetId="1" r:id="rId1"/>
    <sheet name="Calculos" sheetId="2" r:id="rId2"/>
    <sheet name="Mem Cálculo" sheetId="3" r:id="rId3"/>
    <sheet name="Relação das RUAS" sheetId="4" r:id="rId4"/>
    <sheet name="Planilha1" sheetId="5" r:id="rId5"/>
  </sheets>
  <definedNames>
    <definedName name="_xlnm.Print_Area" localSheetId="1">'Calculos'!$A$1:$F$29</definedName>
    <definedName name="_xlnm.Print_Area" localSheetId="2">'Mem Cálculo'!$A$1:$D$24</definedName>
    <definedName name="_xlnm.Print_Area" localSheetId="0">'Planilha'!$A$1:$I$63</definedName>
    <definedName name="_xlnm.Print_Area" localSheetId="3">'Relação das RUAS'!$A$1:$D$58</definedName>
    <definedName name="TABLE_1" localSheetId="1">'Calculos'!$A$6:$A$6</definedName>
    <definedName name="TABLE_1" localSheetId="2">'Mem Cálculo'!$A$8:$A$8</definedName>
    <definedName name="TABLE_1" localSheetId="0">'Planilha'!$D$6:$D$6</definedName>
    <definedName name="TABLE_1" localSheetId="3">'Relação das RUAS'!$D$1:$D$1</definedName>
    <definedName name="TABLE_1">#REF!</definedName>
    <definedName name="TABLE_2">"$#REF!.$A$1:$A$1"</definedName>
    <definedName name="TABLE_2_1" localSheetId="1">'Calculos'!$A$6:$D$6</definedName>
    <definedName name="TABLE_2_1" localSheetId="2">'Mem Cálculo'!$A$8:$D$8</definedName>
    <definedName name="TABLE_2_1" localSheetId="0">'Planilha'!#REF!</definedName>
    <definedName name="TABLE_2_1" localSheetId="3">'Relação das RUAS'!#REF!</definedName>
    <definedName name="TABLE_2_1">#REF!</definedName>
    <definedName name="TABLE_2_2">"$#REF!.$A$1:$C$1"</definedName>
    <definedName name="TABLE_2_3">"$#REF!.$A$1:$D$1"</definedName>
    <definedName name="TABLE_2_4">"$#REF!.$A$1:$C$1"</definedName>
    <definedName name="TABLE_2_5">"$#REF!.$A$1:$C$1"</definedName>
    <definedName name="TABLE_2_6">"$#REF!.$A$1:$C$1"</definedName>
    <definedName name="TABLE_3">"$#REF!.$A$1:$A$1"</definedName>
    <definedName name="TABLE_3_1" localSheetId="1">'Calculos'!$A$8:$D$9</definedName>
    <definedName name="TABLE_3_1" localSheetId="2">'Mem Cálculo'!$A$9:$D$10</definedName>
    <definedName name="TABLE_3_1" localSheetId="0">'Planilha'!#REF!</definedName>
    <definedName name="TABLE_3_1" localSheetId="3">'Relação das RUAS'!#REF!</definedName>
    <definedName name="TABLE_3_1">#REF!</definedName>
    <definedName name="TABLE_3_2">"$#REF!.$A$2:$C$2"</definedName>
    <definedName name="TABLE_3_3">"$#REF!.$A$2:$D$3"</definedName>
    <definedName name="TABLE_3_4">"$#REF!.$A$2:$C$2"</definedName>
    <definedName name="TABLE_3_5">"$#REF!.$A$3:$C$3"</definedName>
    <definedName name="TABLE_3_6">"$#REF!.$A$3:$C$3"</definedName>
    <definedName name="TABLE_4">"$#REF!.$A$1:$A$1"</definedName>
    <definedName name="TABLE_4_1" localSheetId="1">'Calculos'!$A$12:$D$12</definedName>
    <definedName name="TABLE_4_1" localSheetId="2">'Mem Cálculo'!$A$13:$D$14</definedName>
    <definedName name="TABLE_4_1" localSheetId="0">'Planilha'!#REF!</definedName>
    <definedName name="TABLE_4_1" localSheetId="3">'Relação das RUAS'!#REF!</definedName>
    <definedName name="TABLE_4_1">#REF!</definedName>
    <definedName name="TABLE_4_2">"$#REF!.$#REF!$#REF!:$#REF!$#REF!"</definedName>
    <definedName name="TABLE_4_3">"$#REF!.$A$6:$D$7"</definedName>
    <definedName name="TABLE_4_4">"$#REF!.$#REF!$#REF!:$#REF!$#REF!"</definedName>
    <definedName name="TABLE_4_5">"$#REF!.$#REF!$#REF!:$#REF!$#REF!"</definedName>
    <definedName name="TABLE_4_6">"$#REF!.$#REF!$#REF!:$#REF!$#REF!"</definedName>
    <definedName name="TABLE_5">"$#REF!.$A$1:$A$1"</definedName>
    <definedName name="TABLE_6">"$#REF!.$A$1:$A$1"</definedName>
  </definedNames>
  <calcPr fullCalcOnLoad="1"/>
</workbook>
</file>

<file path=xl/sharedStrings.xml><?xml version="1.0" encoding="utf-8"?>
<sst xmlns="http://schemas.openxmlformats.org/spreadsheetml/2006/main" count="342" uniqueCount="141">
  <si>
    <t>PLANILHA QUANTITATIVA E ORÇAMENTÁRIA</t>
  </si>
  <si>
    <t>OBRA :</t>
  </si>
  <si>
    <t>LOCAL :</t>
  </si>
  <si>
    <t>ÍTEM</t>
  </si>
  <si>
    <t>DESCRIÇÃO</t>
  </si>
  <si>
    <t>UN.</t>
  </si>
  <si>
    <t>QTDE.</t>
  </si>
  <si>
    <t>PREÇO UNIT</t>
  </si>
  <si>
    <t>PREÇO TOTAL</t>
  </si>
  <si>
    <t>Obs.: O REGIME SERÁ DE EMPREITADA GLOBAL</t>
  </si>
  <si>
    <t>MEMÓRIA DE CÁLCULO</t>
  </si>
  <si>
    <t>m²</t>
  </si>
  <si>
    <t>RECAPEAMENTO ASFÁLTICO</t>
  </si>
  <si>
    <t>m³</t>
  </si>
  <si>
    <t>TOTAL GERAL</t>
  </si>
  <si>
    <t>RELAÇÃO DE RUAS PARA RECAPEAMENTO ASFÁLTICO</t>
  </si>
  <si>
    <t>área de recapeamento</t>
  </si>
  <si>
    <t>imprimação betuminosa ligante</t>
  </si>
  <si>
    <t>camada de rolamento em concreto betuminoso usinado à quente</t>
  </si>
  <si>
    <t>BAIRRO</t>
  </si>
  <si>
    <t>RUA / AVENIDA</t>
  </si>
  <si>
    <t>ENTRE AS RUAS</t>
  </si>
  <si>
    <t>ÁREA</t>
  </si>
  <si>
    <t>(M²)</t>
  </si>
  <si>
    <t>(M)</t>
  </si>
  <si>
    <t>ITEM</t>
  </si>
  <si>
    <t>TOTAIS GERAIS</t>
  </si>
  <si>
    <t>Curvat. M²</t>
  </si>
  <si>
    <t>Largura</t>
  </si>
  <si>
    <t>Comprim.</t>
  </si>
  <si>
    <t>Valor (R$)</t>
  </si>
  <si>
    <t>PROP. : PREFEITURA DO MUNICÍPIO DE ITAJOBI</t>
  </si>
  <si>
    <t xml:space="preserve">RECAPEAMENTO ASFÁLTICO </t>
  </si>
  <si>
    <t>camada de rolamento em concreto betuminoso usinado à quente - CBUQ</t>
  </si>
  <si>
    <t>Prefeito Municipal- RG. 15.624.886-4</t>
  </si>
  <si>
    <t>Obra:RECAPEAMENTO ASFÁLTICO</t>
  </si>
  <si>
    <t xml:space="preserve"> RECAPEAMENTO ASFÁLTICO</t>
  </si>
  <si>
    <t>Obra: RECAPEAMENTO ASFÁLTICO</t>
  </si>
  <si>
    <t>54.01.410</t>
  </si>
  <si>
    <t>Varrição de pavimento para recapeamento</t>
  </si>
  <si>
    <t>54.03.230</t>
  </si>
  <si>
    <t>54.03.210</t>
  </si>
  <si>
    <t xml:space="preserve">                         Prefeitura do Município de Itajobi</t>
  </si>
  <si>
    <t>ESTADO DE SÃO PAULO - CNPJ. 45.126.851/0001-13</t>
  </si>
  <si>
    <r>
      <t xml:space="preserve">                                                                  ESTADO DE SÃO PAULO     </t>
    </r>
    <r>
      <rPr>
        <b/>
        <sz val="11"/>
        <color indexed="8"/>
        <rFont val="Arial"/>
        <family val="2"/>
      </rPr>
      <t>-      CNPJ 45.126.851/0001-13</t>
    </r>
  </si>
  <si>
    <t xml:space="preserve">ART n°. </t>
  </si>
  <si>
    <t xml:space="preserve">AV. PETRÓPOLIS </t>
  </si>
  <si>
    <t>RUA MANAUS (FINAL) A RUA CUSTÓDIO RIBEIRO (FINAL)</t>
  </si>
  <si>
    <t xml:space="preserve">RELAÇÃO DE RUAS E BAIRROS </t>
  </si>
  <si>
    <t xml:space="preserve">PQ.DO COLÉGIO </t>
  </si>
  <si>
    <t xml:space="preserve">RUA MANAUS </t>
  </si>
  <si>
    <t>AV. MARAPUAMA A AV. PETRÓPOLIS</t>
  </si>
  <si>
    <t xml:space="preserve">RUA CUSTÓDIO RIBEIRO </t>
  </si>
  <si>
    <t xml:space="preserve">RUA MAURICIO CIVATI A AV. PETRÓPOLIS </t>
  </si>
  <si>
    <t xml:space="preserve">RUA SANTA CATARINA </t>
  </si>
  <si>
    <t xml:space="preserve">RUA BELO HORIZONTE </t>
  </si>
  <si>
    <t>RUA JOSÉ BELARMINO</t>
  </si>
  <si>
    <t>RUA BELO HORIZONTE A RUA MAURICIO CIVATTI</t>
  </si>
  <si>
    <t>RUA TREZE DE MAIO</t>
  </si>
  <si>
    <t>RUA LAURO SODRE A RUA DOS EXPEDICIONARIOS</t>
  </si>
  <si>
    <t>CENTRO</t>
  </si>
  <si>
    <t>RUA ALAGOAS</t>
  </si>
  <si>
    <t>RUA JOÃO ANTONIO CARNEIRO ATÉ O FINAL</t>
  </si>
  <si>
    <t>N.SENHORA APAR.</t>
  </si>
  <si>
    <t xml:space="preserve">RUA RECIFE </t>
  </si>
  <si>
    <t>RUA RUA SAID FAHRAT ATÉ O FINAL</t>
  </si>
  <si>
    <t xml:space="preserve">RUA RUA SAID FAHRAT ATÉ RUA JORGE TIBIRIÇA </t>
  </si>
  <si>
    <t>RUA SÃO JOSÉ</t>
  </si>
  <si>
    <t>RUA BRASIL</t>
  </si>
  <si>
    <t>RUA PARÁ</t>
  </si>
  <si>
    <t>RUA SANTO ANTONIO</t>
  </si>
  <si>
    <t>RUA JORGE TIBIRIÇA ATÉ O FINAL</t>
  </si>
  <si>
    <t xml:space="preserve">RUA DA SAUDADE </t>
  </si>
  <si>
    <t xml:space="preserve">RUA JORGE TIBIRIÇA A A RUA ALAGOAS </t>
  </si>
  <si>
    <t xml:space="preserve">RUA JORGE TIBIRIÇA </t>
  </si>
  <si>
    <t>RUA DA SAUDADE A RUA BEBEDOURO</t>
  </si>
  <si>
    <t>JD. PANORAMA</t>
  </si>
  <si>
    <t>RUA BEBEDOURO</t>
  </si>
  <si>
    <t>RUA JORGE TIBIRIÇA A RUA ALAGOAS</t>
  </si>
  <si>
    <t xml:space="preserve">RUA ALAGOAS </t>
  </si>
  <si>
    <t xml:space="preserve">RUA DA SAUDADE ATÉ O FINAL </t>
  </si>
  <si>
    <t xml:space="preserve">RUA MARECHAL DEODORO A RUA LAURO SODRÉ </t>
  </si>
  <si>
    <t xml:space="preserve">ESPLANADA </t>
  </si>
  <si>
    <t xml:space="preserve">RUA LAUDO SODRÉ A RUA GOIÁS </t>
  </si>
  <si>
    <t>AVENIDA CATANDUVA A RUA GOIÁS</t>
  </si>
  <si>
    <t>RUA GOIÁS A RUA LAURO SODRÉ</t>
  </si>
  <si>
    <t xml:space="preserve">RUA GUANABARA </t>
  </si>
  <si>
    <t xml:space="preserve">AV. CATANDUVA A RUA LAURO SODRÉ </t>
  </si>
  <si>
    <t>RUA ANTONIO ROGÉRIO</t>
  </si>
  <si>
    <t xml:space="preserve">RUA PARÁ A RUA DA SAUDADE </t>
  </si>
  <si>
    <t xml:space="preserve">RUA ABEL PASIANI </t>
  </si>
  <si>
    <t xml:space="preserve">RUA DA SAUDADE A RUA DA PAZ </t>
  </si>
  <si>
    <t>RUA ESTEVAN PEREZ ALVAREZ</t>
  </si>
  <si>
    <t xml:space="preserve">AV. CATANDUVA A RUA DA SAUDADE </t>
  </si>
  <si>
    <t>RUA JUVENCIO ARAUJO</t>
  </si>
  <si>
    <t xml:space="preserve">RUA FRANCISCO DE ARRUDA A RUA AGOSTINHO  DA SILVA </t>
  </si>
  <si>
    <t xml:space="preserve">BAIRRO SILVA </t>
  </si>
  <si>
    <t>RUA PORTO ALEGRE</t>
  </si>
  <si>
    <t xml:space="preserve">RUA PEDRO DE TOLEDO A RUA CINCINATO BRAGA </t>
  </si>
  <si>
    <t xml:space="preserve">RUA FRANCISCO ARRUDA </t>
  </si>
  <si>
    <t>RUA ANGELO PIOVEZANA A AV. MARAPUAMA</t>
  </si>
  <si>
    <t>RUA ANGELO PIOVEZANA</t>
  </si>
  <si>
    <t xml:space="preserve">RUA FRANCISCO DE ARRUDA A RUA PORTO ALEGRE </t>
  </si>
  <si>
    <t xml:space="preserve">RUA DUILIO MARTUCCI </t>
  </si>
  <si>
    <t>RUA JOSÉ HUBACH</t>
  </si>
  <si>
    <t>AV. PARIDE BISSOLI A RUA CARLOS DEFENDI</t>
  </si>
  <si>
    <t>CJ.HAB.J.SAMBRANO</t>
  </si>
  <si>
    <t xml:space="preserve"> </t>
  </si>
  <si>
    <t>RUA CARLOS DEFENDI A RUA AINZARA MANCUSO</t>
  </si>
  <si>
    <t xml:space="preserve">SANTO EXPEDITO </t>
  </si>
  <si>
    <t xml:space="preserve">RUA PEDRO DE TOLEDO </t>
  </si>
  <si>
    <t xml:space="preserve">RUA JOAQUIM C. CARNEIRO A RUA SAID FARHAT </t>
  </si>
  <si>
    <t xml:space="preserve">CENTRO </t>
  </si>
  <si>
    <t xml:space="preserve">RUA JOAQUIM CANDIDO CARNEIRO </t>
  </si>
  <si>
    <t xml:space="preserve">RUA DOS MINEIROS A RUA PEDRO DE TOLEDO </t>
  </si>
  <si>
    <t xml:space="preserve">RUA SAID FARHAT  </t>
  </si>
  <si>
    <t xml:space="preserve">RUA PERNANBUCO </t>
  </si>
  <si>
    <t xml:space="preserve">RUA JOAQUIM CANDIDO CARNEIRO A RUA SAID FARHAT </t>
  </si>
  <si>
    <t xml:space="preserve">RUA SAID FARHAT A RUA JORGE TIBIRIÇA </t>
  </si>
  <si>
    <t xml:space="preserve">RUA GOIÁS A AV. CATANDUVA </t>
  </si>
  <si>
    <t>RUA FLORIANO PEIXOTO A RUA SANTO ANTONIO</t>
  </si>
  <si>
    <t xml:space="preserve">RUA CUSTÓDIO RIBEIRO A RUA JOSÉ BELARMINO </t>
  </si>
  <si>
    <t>DIVERSOS BAIRROS DA CIDADE DE ITAJOBI-SP</t>
  </si>
  <si>
    <t>Local: DIVERSOS BAIRROS DA CIDADE DE ITAJOBI-SP</t>
  </si>
  <si>
    <t>SIDIOMAR UJAQUE</t>
  </si>
  <si>
    <t>área de recapeamento * espessura (3,0cm)</t>
  </si>
  <si>
    <t>Prefeito Municipal</t>
  </si>
  <si>
    <t>Juliana Gonçalves Cruz da Silva</t>
  </si>
  <si>
    <t>CAU n° A49806-8</t>
  </si>
  <si>
    <t>JULIANA G CRUZ DA SILVA</t>
  </si>
  <si>
    <t>CAU N° A49806-8</t>
  </si>
  <si>
    <r>
      <t xml:space="preserve">                                    </t>
    </r>
    <r>
      <rPr>
        <b/>
        <sz val="12"/>
        <color indexed="8"/>
        <rFont val="Arial"/>
        <family val="2"/>
      </rPr>
      <t xml:space="preserve">      ESTADO DE SÃO PAULO     </t>
    </r>
    <r>
      <rPr>
        <b/>
        <sz val="12"/>
        <color indexed="8"/>
        <rFont val="Lucida Sans Unicode"/>
        <family val="2"/>
      </rPr>
      <t xml:space="preserve">- </t>
    </r>
    <r>
      <rPr>
        <b/>
        <sz val="12"/>
        <color indexed="8"/>
        <rFont val="Arial"/>
        <family val="2"/>
      </rPr>
      <t xml:space="preserve">     CNPJ 45.126.851/0001-13</t>
    </r>
  </si>
  <si>
    <t xml:space="preserve">               Prefeitura do Município de Itajobi</t>
  </si>
  <si>
    <t>TOTAL GERAL COM BDI 25%</t>
  </si>
  <si>
    <t>1.0</t>
  </si>
  <si>
    <t>02.08.020</t>
  </si>
  <si>
    <t>Placa de identificação para obra</t>
  </si>
  <si>
    <t>m2</t>
  </si>
  <si>
    <t>TABELA CDHU 185 - L.S.97,78 -  C/ DESONERAÇÃO - BDI =25% - Data Base: 07/03/2022</t>
  </si>
  <si>
    <t>BAIRROS JARDIM SILVA,CENTRO ESPORTIVO,PORTAL DO BOSQUE,BELA VISTA E JARDIM FERREIRA</t>
  </si>
  <si>
    <t>REFERÊNCIA: CDHU 185(07/03/2022)                                                     BDI:25%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</si>
</sst>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 R$ &quot;#,##0.00\ ;&quot; R$ (&quot;#,##0.00\);&quot; R$ -&quot;#\ ;@\ "/>
    <numFmt numFmtId="171" formatCode="#,##0.00\ ;&quot; (&quot;#,##0.00\);&quot; -&quot;#\ ;@\ "/>
    <numFmt numFmtId="172" formatCode="#,##0.0000000"/>
    <numFmt numFmtId="173" formatCode="#,##0.000000000000000\ ;&quot; (&quot;#,##0.000000000000000\);&quot; -&quot;#.0000000000000\ ;@\ "/>
    <numFmt numFmtId="174" formatCode="_(* #,##0.00_);_(* \(#,##0.00\);_(* \-??_);_(@_)"/>
    <numFmt numFmtId="175" formatCode="#,##0.000000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"/>
    <numFmt numFmtId="181" formatCode="0.0"/>
    <numFmt numFmtId="182" formatCode="#,##0.0\ ;&quot; (&quot;#,##0.0\);&quot; -&quot;#\ ;@\ "/>
    <numFmt numFmtId="183" formatCode="#,##0.00\ ;&quot; (&quot;#,##0.00\);&quot; -&quot;#.0\ ;@\ "/>
    <numFmt numFmtId="184" formatCode="#,##0.000\ ;&quot; (&quot;#,##0.000\);&quot; -&quot;#.00\ ;@\ "/>
    <numFmt numFmtId="185" formatCode="#,##0.0000\ ;&quot; (&quot;#,##0.0000\);&quot; -&quot;#.000\ ;@\ "/>
    <numFmt numFmtId="186" formatCode="#,##0.00000\ ;&quot; (&quot;#,##0.00000\);&quot; -&quot;#.0000\ ;@\ "/>
  </numFmts>
  <fonts count="8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Comic Sans MS"/>
      <family val="4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b/>
      <sz val="12"/>
      <color indexed="44"/>
      <name val="Arial"/>
      <family val="2"/>
    </font>
    <font>
      <sz val="12"/>
      <color indexed="44"/>
      <name val="Arial"/>
      <family val="2"/>
    </font>
    <font>
      <sz val="11"/>
      <name val="Arial"/>
      <family val="2"/>
    </font>
    <font>
      <b/>
      <sz val="9"/>
      <name val="Verdana"/>
      <family val="2"/>
    </font>
    <font>
      <b/>
      <sz val="12"/>
      <color indexed="8"/>
      <name val="Arial"/>
      <family val="2"/>
    </font>
    <font>
      <b/>
      <sz val="12"/>
      <color indexed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sz val="28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9"/>
      <color indexed="9"/>
      <name val="Arial"/>
      <family val="2"/>
    </font>
    <font>
      <sz val="22"/>
      <color indexed="8"/>
      <name val="Arial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9"/>
      <color theme="0"/>
      <name val="Arial"/>
      <family val="2"/>
    </font>
    <font>
      <sz val="11"/>
      <color rgb="FF000000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0" borderId="0" applyNumberFormat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5" fillId="21" borderId="5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0" fontId="2" fillId="0" borderId="0" xfId="47" applyFont="1" applyFill="1" applyBorder="1" applyAlignment="1" applyProtection="1">
      <alignment/>
      <protection/>
    </xf>
    <xf numFmtId="171" fontId="1" fillId="0" borderId="0" xfId="53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0" fontId="1" fillId="0" borderId="0" xfId="47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70" fontId="8" fillId="0" borderId="0" xfId="47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/>
    </xf>
    <xf numFmtId="170" fontId="2" fillId="0" borderId="13" xfId="47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left" vertical="center"/>
    </xf>
    <xf numFmtId="171" fontId="10" fillId="0" borderId="15" xfId="53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70" fontId="3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Alignment="1">
      <alignment horizontal="right"/>
    </xf>
    <xf numFmtId="170" fontId="3" fillId="0" borderId="0" xfId="47" applyFont="1" applyFill="1" applyBorder="1" applyAlignment="1" applyProtection="1">
      <alignment horizontal="right"/>
      <protection/>
    </xf>
    <xf numFmtId="171" fontId="1" fillId="0" borderId="0" xfId="53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1" fontId="73" fillId="0" borderId="0" xfId="53" applyFont="1" applyAlignment="1">
      <alignment horizontal="right"/>
    </xf>
    <xf numFmtId="171" fontId="56" fillId="0" borderId="0" xfId="53" applyFont="1" applyAlignment="1">
      <alignment horizontal="right"/>
    </xf>
    <xf numFmtId="0" fontId="0" fillId="0" borderId="0" xfId="0" applyAlignment="1">
      <alignment horizontal="center" vertical="top"/>
    </xf>
    <xf numFmtId="171" fontId="17" fillId="0" borderId="0" xfId="53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  <xf numFmtId="171" fontId="7" fillId="0" borderId="0" xfId="53" applyFont="1" applyFill="1" applyBorder="1" applyAlignment="1" applyProtection="1">
      <alignment horizontal="right" vertical="center"/>
      <protection/>
    </xf>
    <xf numFmtId="170" fontId="18" fillId="0" borderId="0" xfId="47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 horizontal="center" vertical="center"/>
    </xf>
    <xf numFmtId="171" fontId="75" fillId="0" borderId="0" xfId="53" applyFont="1" applyBorder="1" applyAlignment="1">
      <alignment horizontal="center" vertical="top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171" fontId="75" fillId="0" borderId="0" xfId="53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171" fontId="76" fillId="0" borderId="0" xfId="53" applyFont="1" applyBorder="1" applyAlignment="1">
      <alignment horizontal="center" vertical="top"/>
    </xf>
    <xf numFmtId="171" fontId="76" fillId="0" borderId="0" xfId="53" applyFon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53" applyFont="1" applyFill="1" applyBorder="1" applyAlignment="1" applyProtection="1">
      <alignment horizontal="center"/>
      <protection/>
    </xf>
    <xf numFmtId="171" fontId="0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4" fontId="19" fillId="0" borderId="17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/>
    </xf>
    <xf numFmtId="4" fontId="19" fillId="0" borderId="16" xfId="0" applyNumberFormat="1" applyFont="1" applyFill="1" applyBorder="1" applyAlignment="1">
      <alignment/>
    </xf>
    <xf numFmtId="171" fontId="19" fillId="0" borderId="0" xfId="53" applyFont="1" applyFill="1" applyBorder="1" applyAlignment="1" applyProtection="1">
      <alignment/>
      <protection/>
    </xf>
    <xf numFmtId="170" fontId="21" fillId="0" borderId="0" xfId="47" applyFont="1" applyFill="1" applyBorder="1" applyAlignment="1" applyProtection="1">
      <alignment/>
      <protection/>
    </xf>
    <xf numFmtId="171" fontId="20" fillId="0" borderId="0" xfId="53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1" fontId="4" fillId="0" borderId="0" xfId="53" applyFont="1" applyFill="1" applyBorder="1" applyAlignment="1" applyProtection="1">
      <alignment horizontal="center" vertical="center"/>
      <protection/>
    </xf>
    <xf numFmtId="171" fontId="4" fillId="0" borderId="0" xfId="53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170" fontId="18" fillId="0" borderId="0" xfId="47" applyFont="1" applyFill="1" applyBorder="1" applyAlignment="1" applyProtection="1">
      <alignment horizontal="center"/>
      <protection/>
    </xf>
    <xf numFmtId="171" fontId="22" fillId="0" borderId="0" xfId="53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3" xfId="53" applyFont="1" applyFill="1" applyBorder="1" applyAlignment="1" applyProtection="1">
      <alignment horizontal="center"/>
      <protection/>
    </xf>
    <xf numFmtId="171" fontId="0" fillId="0" borderId="13" xfId="53" applyFont="1" applyFill="1" applyBorder="1" applyAlignment="1" applyProtection="1">
      <alignment/>
      <protection/>
    </xf>
    <xf numFmtId="171" fontId="0" fillId="0" borderId="19" xfId="53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71" fontId="0" fillId="0" borderId="18" xfId="53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 vertical="top"/>
    </xf>
    <xf numFmtId="170" fontId="4" fillId="0" borderId="0" xfId="47" applyFont="1" applyFill="1" applyBorder="1" applyAlignment="1" applyProtection="1">
      <alignment/>
      <protection/>
    </xf>
    <xf numFmtId="170" fontId="2" fillId="0" borderId="19" xfId="47" applyFont="1" applyFill="1" applyBorder="1" applyAlignment="1" applyProtection="1">
      <alignment/>
      <protection/>
    </xf>
    <xf numFmtId="170" fontId="2" fillId="0" borderId="18" xfId="47" applyFont="1" applyFill="1" applyBorder="1" applyAlignment="1" applyProtection="1">
      <alignment/>
      <protection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1" fontId="77" fillId="0" borderId="0" xfId="53" applyFont="1" applyBorder="1" applyAlignment="1">
      <alignment horizontal="center" vertical="top"/>
    </xf>
    <xf numFmtId="0" fontId="78" fillId="0" borderId="0" xfId="0" applyFont="1" applyBorder="1" applyAlignment="1">
      <alignment horizontal="right"/>
    </xf>
    <xf numFmtId="0" fontId="1" fillId="33" borderId="14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/>
    </xf>
    <xf numFmtId="170" fontId="2" fillId="33" borderId="0" xfId="47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1" fontId="23" fillId="33" borderId="20" xfId="53" applyNumberFormat="1" applyFont="1" applyFill="1" applyBorder="1" applyAlignment="1">
      <alignment horizontal="center"/>
    </xf>
    <xf numFmtId="171" fontId="24" fillId="33" borderId="20" xfId="53" applyFont="1" applyFill="1" applyBorder="1" applyAlignment="1" applyProtection="1">
      <alignment horizontal="right"/>
      <protection/>
    </xf>
    <xf numFmtId="172" fontId="25" fillId="33" borderId="20" xfId="53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right"/>
    </xf>
    <xf numFmtId="171" fontId="0" fillId="0" borderId="0" xfId="53" applyAlignment="1">
      <alignment/>
    </xf>
    <xf numFmtId="170" fontId="3" fillId="33" borderId="0" xfId="47" applyFont="1" applyFill="1" applyBorder="1" applyAlignment="1" applyProtection="1">
      <alignment horizontal="center" vertical="center"/>
      <protection/>
    </xf>
    <xf numFmtId="4" fontId="5" fillId="33" borderId="17" xfId="0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171" fontId="18" fillId="33" borderId="17" xfId="53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>
      <alignment horizontal="center"/>
    </xf>
    <xf numFmtId="175" fontId="79" fillId="33" borderId="17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171" fontId="3" fillId="0" borderId="0" xfId="53" applyFont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4" fontId="19" fillId="0" borderId="0" xfId="0" applyNumberFormat="1" applyFont="1" applyBorder="1" applyAlignment="1">
      <alignment/>
    </xf>
    <xf numFmtId="183" fontId="3" fillId="0" borderId="0" xfId="53" applyNumberFormat="1" applyFont="1" applyAlignment="1">
      <alignment/>
    </xf>
    <xf numFmtId="0" fontId="5" fillId="0" borderId="14" xfId="0" applyFont="1" applyBorder="1" applyAlignment="1">
      <alignment/>
    </xf>
    <xf numFmtId="171" fontId="1" fillId="0" borderId="18" xfId="53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70" fontId="4" fillId="0" borderId="18" xfId="47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center"/>
    </xf>
    <xf numFmtId="170" fontId="4" fillId="0" borderId="11" xfId="47" applyFont="1" applyFill="1" applyBorder="1" applyAlignment="1" applyProtection="1">
      <alignment/>
      <protection/>
    </xf>
    <xf numFmtId="0" fontId="22" fillId="0" borderId="11" xfId="0" applyFont="1" applyBorder="1" applyAlignment="1">
      <alignment horizontal="left" vertical="center"/>
    </xf>
    <xf numFmtId="170" fontId="4" fillId="0" borderId="16" xfId="47" applyFont="1" applyFill="1" applyBorder="1" applyAlignment="1" applyProtection="1">
      <alignment/>
      <protection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4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center"/>
    </xf>
    <xf numFmtId="170" fontId="4" fillId="0" borderId="18" xfId="47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4" fontId="19" fillId="0" borderId="18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center"/>
    </xf>
    <xf numFmtId="170" fontId="21" fillId="0" borderId="11" xfId="47" applyFont="1" applyFill="1" applyBorder="1" applyAlignment="1" applyProtection="1">
      <alignment/>
      <protection/>
    </xf>
    <xf numFmtId="0" fontId="20" fillId="0" borderId="11" xfId="0" applyFont="1" applyBorder="1" applyAlignment="1">
      <alignment horizontal="left" vertical="center"/>
    </xf>
    <xf numFmtId="171" fontId="20" fillId="0" borderId="11" xfId="53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0" fontId="19" fillId="0" borderId="16" xfId="0" applyFont="1" applyBorder="1" applyAlignment="1">
      <alignment/>
    </xf>
    <xf numFmtId="170" fontId="5" fillId="33" borderId="17" xfId="47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0" fillId="0" borderId="17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" fontId="26" fillId="33" borderId="0" xfId="0" applyNumberFormat="1" applyFont="1" applyFill="1" applyBorder="1" applyAlignment="1">
      <alignment horizontal="center"/>
    </xf>
    <xf numFmtId="170" fontId="5" fillId="33" borderId="18" xfId="47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center" wrapText="1"/>
    </xf>
    <xf numFmtId="170" fontId="5" fillId="33" borderId="18" xfId="47" applyFont="1" applyFill="1" applyBorder="1" applyAlignment="1" applyProtection="1">
      <alignment wrapText="1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top"/>
    </xf>
    <xf numFmtId="4" fontId="26" fillId="0" borderId="17" xfId="0" applyNumberFormat="1" applyFont="1" applyBorder="1" applyAlignment="1">
      <alignment horizontal="center" wrapText="1"/>
    </xf>
    <xf numFmtId="171" fontId="26" fillId="0" borderId="17" xfId="53" applyFont="1" applyFill="1" applyBorder="1" applyAlignment="1" applyProtection="1">
      <alignment horizontal="left"/>
      <protection/>
    </xf>
    <xf numFmtId="0" fontId="26" fillId="0" borderId="17" xfId="0" applyFont="1" applyBorder="1" applyAlignment="1">
      <alignment vertical="top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170" fontId="5" fillId="0" borderId="18" xfId="47" applyFont="1" applyFill="1" applyBorder="1" applyAlignment="1" applyProtection="1">
      <alignment/>
      <protection/>
    </xf>
    <xf numFmtId="4" fontId="5" fillId="0" borderId="1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170" fontId="5" fillId="0" borderId="0" xfId="47" applyFont="1" applyFill="1" applyBorder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0" fontId="5" fillId="0" borderId="11" xfId="47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70" fontId="5" fillId="33" borderId="0" xfId="47" applyFont="1" applyFill="1" applyBorder="1" applyAlignment="1" applyProtection="1">
      <alignment/>
      <protection/>
    </xf>
    <xf numFmtId="171" fontId="26" fillId="33" borderId="0" xfId="53" applyFont="1" applyFill="1" applyBorder="1" applyAlignment="1" applyProtection="1">
      <alignment/>
      <protection/>
    </xf>
    <xf numFmtId="171" fontId="26" fillId="33" borderId="18" xfId="53" applyFont="1" applyFill="1" applyBorder="1" applyAlignment="1" applyProtection="1">
      <alignment/>
      <protection/>
    </xf>
    <xf numFmtId="171" fontId="5" fillId="33" borderId="17" xfId="53" applyFont="1" applyFill="1" applyBorder="1" applyAlignment="1" applyProtection="1">
      <alignment horizontal="center" wrapText="1"/>
      <protection/>
    </xf>
    <xf numFmtId="171" fontId="26" fillId="33" borderId="17" xfId="53" applyFont="1" applyFill="1" applyBorder="1" applyAlignment="1" applyProtection="1">
      <alignment/>
      <protection/>
    </xf>
    <xf numFmtId="171" fontId="5" fillId="33" borderId="0" xfId="53" applyFont="1" applyFill="1" applyBorder="1" applyAlignment="1" applyProtection="1">
      <alignment horizontal="right"/>
      <protection/>
    </xf>
    <xf numFmtId="171" fontId="5" fillId="33" borderId="18" xfId="53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0" xfId="0" applyFont="1" applyFill="1" applyBorder="1" applyAlignment="1">
      <alignment horizontal="right"/>
    </xf>
    <xf numFmtId="0" fontId="5" fillId="33" borderId="15" xfId="0" applyFont="1" applyFill="1" applyBorder="1" applyAlignment="1">
      <alignment wrapText="1"/>
    </xf>
    <xf numFmtId="0" fontId="26" fillId="33" borderId="17" xfId="0" applyFont="1" applyFill="1" applyBorder="1" applyAlignment="1">
      <alignment horizontal="center" vertical="center"/>
    </xf>
    <xf numFmtId="4" fontId="26" fillId="33" borderId="22" xfId="0" applyNumberFormat="1" applyFont="1" applyFill="1" applyBorder="1" applyAlignment="1">
      <alignment horizontal="center" vertical="center" wrapText="1"/>
    </xf>
    <xf numFmtId="4" fontId="26" fillId="33" borderId="22" xfId="53" applyNumberFormat="1" applyFont="1" applyFill="1" applyBorder="1" applyAlignment="1" applyProtection="1">
      <alignment vertical="center"/>
      <protection/>
    </xf>
    <xf numFmtId="171" fontId="26" fillId="33" borderId="22" xfId="53" applyFont="1" applyFill="1" applyBorder="1" applyAlignment="1" applyProtection="1">
      <alignment horizontal="right" vertical="center"/>
      <protection/>
    </xf>
    <xf numFmtId="171" fontId="26" fillId="33" borderId="22" xfId="53" applyFont="1" applyFill="1" applyBorder="1" applyAlignment="1" applyProtection="1">
      <alignment vertical="center"/>
      <protection/>
    </xf>
    <xf numFmtId="0" fontId="26" fillId="33" borderId="17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vertical="top" wrapText="1"/>
    </xf>
    <xf numFmtId="4" fontId="26" fillId="33" borderId="17" xfId="0" applyNumberFormat="1" applyFont="1" applyFill="1" applyBorder="1" applyAlignment="1">
      <alignment horizontal="center" wrapText="1"/>
    </xf>
    <xf numFmtId="4" fontId="26" fillId="33" borderId="17" xfId="53" applyNumberFormat="1" applyFont="1" applyFill="1" applyBorder="1" applyAlignment="1" applyProtection="1">
      <alignment/>
      <protection/>
    </xf>
    <xf numFmtId="171" fontId="26" fillId="33" borderId="17" xfId="53" applyFont="1" applyFill="1" applyBorder="1" applyAlignment="1" applyProtection="1">
      <alignment horizontal="right"/>
      <protection/>
    </xf>
    <xf numFmtId="0" fontId="26" fillId="33" borderId="17" xfId="0" applyFont="1" applyFill="1" applyBorder="1" applyAlignment="1">
      <alignment vertical="center" wrapText="1"/>
    </xf>
    <xf numFmtId="4" fontId="26" fillId="33" borderId="17" xfId="0" applyNumberFormat="1" applyFont="1" applyFill="1" applyBorder="1" applyAlignment="1">
      <alignment horizontal="center" vertical="center" wrapText="1"/>
    </xf>
    <xf numFmtId="4" fontId="26" fillId="33" borderId="17" xfId="53" applyNumberFormat="1" applyFont="1" applyFill="1" applyBorder="1" applyAlignment="1" applyProtection="1">
      <alignment vertical="center"/>
      <protection/>
    </xf>
    <xf numFmtId="171" fontId="26" fillId="33" borderId="17" xfId="53" applyFont="1" applyFill="1" applyBorder="1" applyAlignment="1" applyProtection="1">
      <alignment horizontal="right" vertical="center"/>
      <protection/>
    </xf>
    <xf numFmtId="171" fontId="26" fillId="33" borderId="17" xfId="53" applyFont="1" applyFill="1" applyBorder="1" applyAlignment="1" applyProtection="1">
      <alignment vertical="center"/>
      <protection/>
    </xf>
    <xf numFmtId="0" fontId="26" fillId="33" borderId="14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right" wrapText="1"/>
    </xf>
    <xf numFmtId="171" fontId="26" fillId="0" borderId="0" xfId="53" applyFont="1" applyFill="1" applyBorder="1" applyAlignment="1" applyProtection="1">
      <alignment/>
      <protection/>
    </xf>
    <xf numFmtId="173" fontId="26" fillId="0" borderId="18" xfId="53" applyNumberFormat="1" applyFont="1" applyFill="1" applyBorder="1" applyAlignment="1" applyProtection="1">
      <alignment/>
      <protection/>
    </xf>
    <xf numFmtId="171" fontId="26" fillId="0" borderId="18" xfId="53" applyFont="1" applyFill="1" applyBorder="1" applyAlignment="1" applyProtection="1">
      <alignment/>
      <protection/>
    </xf>
    <xf numFmtId="170" fontId="26" fillId="0" borderId="0" xfId="47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 vertical="center"/>
    </xf>
    <xf numFmtId="171" fontId="17" fillId="0" borderId="11" xfId="53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>
      <alignment horizontal="center"/>
    </xf>
    <xf numFmtId="170" fontId="2" fillId="0" borderId="16" xfId="47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right"/>
    </xf>
    <xf numFmtId="0" fontId="5" fillId="33" borderId="16" xfId="0" applyFont="1" applyFill="1" applyBorder="1" applyAlignment="1">
      <alignment wrapText="1"/>
    </xf>
    <xf numFmtId="0" fontId="26" fillId="33" borderId="21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wrapText="1"/>
    </xf>
    <xf numFmtId="0" fontId="26" fillId="33" borderId="17" xfId="0" applyFont="1" applyFill="1" applyBorder="1" applyAlignment="1">
      <alignment horizontal="right"/>
    </xf>
    <xf numFmtId="0" fontId="26" fillId="33" borderId="16" xfId="0" applyFont="1" applyFill="1" applyBorder="1" applyAlignment="1">
      <alignment wrapText="1"/>
    </xf>
    <xf numFmtId="0" fontId="26" fillId="33" borderId="17" xfId="0" applyFont="1" applyFill="1" applyBorder="1" applyAlignment="1">
      <alignment horizontal="center" wrapText="1"/>
    </xf>
    <xf numFmtId="171" fontId="5" fillId="34" borderId="15" xfId="0" applyNumberFormat="1" applyFont="1" applyFill="1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33" borderId="21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171" fontId="18" fillId="33" borderId="17" xfId="53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1" fontId="5" fillId="33" borderId="20" xfId="0" applyNumberFormat="1" applyFont="1" applyFill="1" applyBorder="1" applyAlignment="1">
      <alignment/>
    </xf>
    <xf numFmtId="171" fontId="5" fillId="33" borderId="15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 horizontal="right" wrapText="1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1" fillId="33" borderId="21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1</xdr:col>
      <xdr:colOff>1924050</xdr:colOff>
      <xdr:row>7</xdr:row>
      <xdr:rowOff>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1885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</xdr:rowOff>
    </xdr:from>
    <xdr:to>
      <xdr:col>1</xdr:col>
      <xdr:colOff>800100</xdr:colOff>
      <xdr:row>5</xdr:row>
      <xdr:rowOff>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104775</xdr:rowOff>
    </xdr:from>
    <xdr:to>
      <xdr:col>1</xdr:col>
      <xdr:colOff>762000</xdr:colOff>
      <xdr:row>5</xdr:row>
      <xdr:rowOff>95250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1</xdr:col>
      <xdr:colOff>981075</xdr:colOff>
      <xdr:row>6</xdr:row>
      <xdr:rowOff>9525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3.8515625" style="1" customWidth="1"/>
    <col min="2" max="2" width="28.8515625" style="3" customWidth="1"/>
    <col min="3" max="3" width="50.8515625" style="4" customWidth="1"/>
    <col min="4" max="4" width="18.57421875" style="4" customWidth="1"/>
    <col min="5" max="5" width="10.8515625" style="5" bestFit="1" customWidth="1"/>
    <col min="6" max="6" width="11.00390625" style="5" bestFit="1" customWidth="1"/>
    <col min="7" max="7" width="9.28125" style="5" customWidth="1"/>
    <col min="8" max="8" width="11.28125" style="2" customWidth="1"/>
    <col min="9" max="9" width="18.8515625" style="2" customWidth="1"/>
    <col min="10" max="10" width="13.140625" style="2" customWidth="1"/>
    <col min="11" max="11" width="11.57421875" style="2" customWidth="1"/>
    <col min="12" max="12" width="9.140625" style="2" customWidth="1"/>
    <col min="13" max="13" width="10.140625" style="2" bestFit="1" customWidth="1"/>
    <col min="14" max="16384" width="9.140625" style="2" customWidth="1"/>
  </cols>
  <sheetData>
    <row r="1" spans="1:9" ht="34.5">
      <c r="A1" s="21"/>
      <c r="B1" s="7"/>
      <c r="C1" s="42"/>
      <c r="D1" s="43" t="s">
        <v>42</v>
      </c>
      <c r="E1" s="44"/>
      <c r="F1" s="45"/>
      <c r="G1" s="46"/>
      <c r="H1" s="23"/>
      <c r="I1" s="71"/>
    </row>
    <row r="2" spans="1:9" ht="15">
      <c r="A2" s="21"/>
      <c r="B2" s="7"/>
      <c r="C2" s="47"/>
      <c r="D2" s="36" t="s">
        <v>44</v>
      </c>
      <c r="E2" s="27"/>
      <c r="F2" s="48"/>
      <c r="G2" s="46"/>
      <c r="H2" s="23"/>
      <c r="I2" s="71"/>
    </row>
    <row r="3" spans="1:9" ht="12.75">
      <c r="A3" s="21"/>
      <c r="B3" s="7"/>
      <c r="C3" s="49"/>
      <c r="D3" s="50"/>
      <c r="E3" s="49"/>
      <c r="F3" s="51"/>
      <c r="G3" s="51"/>
      <c r="H3" s="23"/>
      <c r="I3" s="71"/>
    </row>
    <row r="4" spans="1:9" ht="15.75">
      <c r="A4" s="21"/>
      <c r="B4" s="7"/>
      <c r="C4" s="66"/>
      <c r="D4" s="67"/>
      <c r="E4" s="66"/>
      <c r="F4" s="68"/>
      <c r="G4" s="68"/>
      <c r="H4" s="69"/>
      <c r="I4" s="71"/>
    </row>
    <row r="5" spans="1:9" ht="15.75">
      <c r="A5" s="21"/>
      <c r="B5" s="7"/>
      <c r="C5" s="66"/>
      <c r="D5" s="67"/>
      <c r="E5" s="66"/>
      <c r="F5" s="68"/>
      <c r="G5" s="68"/>
      <c r="H5" s="69"/>
      <c r="I5" s="71"/>
    </row>
    <row r="6" spans="1:9" ht="11.25">
      <c r="A6" s="91"/>
      <c r="B6" s="92"/>
      <c r="C6" s="93"/>
      <c r="D6" s="239" t="s">
        <v>15</v>
      </c>
      <c r="E6" s="239"/>
      <c r="F6" s="239"/>
      <c r="G6" s="239"/>
      <c r="H6" s="239"/>
      <c r="I6" s="239"/>
    </row>
    <row r="7" spans="1:9" ht="12.75">
      <c r="A7" s="91"/>
      <c r="B7" s="94"/>
      <c r="C7" s="93"/>
      <c r="D7" s="239"/>
      <c r="E7" s="239"/>
      <c r="F7" s="239"/>
      <c r="G7" s="239"/>
      <c r="H7" s="239"/>
      <c r="I7" s="239"/>
    </row>
    <row r="8" spans="1:9" ht="11.25">
      <c r="A8" s="91"/>
      <c r="B8" s="92"/>
      <c r="C8" s="93"/>
      <c r="D8" s="239"/>
      <c r="E8" s="239"/>
      <c r="F8" s="239"/>
      <c r="G8" s="239"/>
      <c r="H8" s="239"/>
      <c r="I8" s="239"/>
    </row>
    <row r="9" spans="1:9" ht="13.5" customHeight="1">
      <c r="A9" s="91"/>
      <c r="B9" s="92"/>
      <c r="C9" s="93"/>
      <c r="D9" s="239"/>
      <c r="E9" s="239"/>
      <c r="F9" s="239"/>
      <c r="G9" s="239"/>
      <c r="H9" s="239"/>
      <c r="I9" s="239"/>
    </row>
    <row r="10" spans="1:9" ht="14.25" customHeight="1">
      <c r="A10" s="246" t="s">
        <v>123</v>
      </c>
      <c r="B10" s="247"/>
      <c r="C10" s="248"/>
      <c r="D10" s="243"/>
      <c r="E10" s="244"/>
      <c r="F10" s="244"/>
      <c r="G10" s="244"/>
      <c r="H10" s="244"/>
      <c r="I10" s="245"/>
    </row>
    <row r="11" spans="1:9" ht="14.25" customHeight="1">
      <c r="A11" s="241" t="s">
        <v>35</v>
      </c>
      <c r="B11" s="242"/>
      <c r="C11" s="242"/>
      <c r="D11" s="242"/>
      <c r="E11" s="95"/>
      <c r="F11" s="95"/>
      <c r="G11" s="95"/>
      <c r="H11" s="95"/>
      <c r="I11" s="96"/>
    </row>
    <row r="12" spans="1:9" ht="15.75" customHeight="1">
      <c r="A12" s="236" t="s">
        <v>138</v>
      </c>
      <c r="B12" s="237"/>
      <c r="C12" s="237"/>
      <c r="D12" s="237"/>
      <c r="E12" s="97">
        <v>1</v>
      </c>
      <c r="F12" s="98"/>
      <c r="G12" s="98"/>
      <c r="H12" s="99"/>
      <c r="I12" s="100"/>
    </row>
    <row r="13" spans="1:9" ht="12">
      <c r="A13" s="107"/>
      <c r="B13" s="240" t="s">
        <v>20</v>
      </c>
      <c r="C13" s="240" t="s">
        <v>21</v>
      </c>
      <c r="D13" s="240" t="s">
        <v>19</v>
      </c>
      <c r="E13" s="108" t="s">
        <v>29</v>
      </c>
      <c r="F13" s="108" t="s">
        <v>28</v>
      </c>
      <c r="G13" s="238" t="s">
        <v>27</v>
      </c>
      <c r="H13" s="109" t="s">
        <v>22</v>
      </c>
      <c r="I13" s="109" t="s">
        <v>30</v>
      </c>
    </row>
    <row r="14" spans="1:9" ht="10.5" customHeight="1">
      <c r="A14" s="107"/>
      <c r="B14" s="240"/>
      <c r="C14" s="240"/>
      <c r="D14" s="240"/>
      <c r="E14" s="108" t="s">
        <v>24</v>
      </c>
      <c r="F14" s="108" t="s">
        <v>24</v>
      </c>
      <c r="G14" s="238"/>
      <c r="H14" s="109" t="s">
        <v>23</v>
      </c>
      <c r="I14" s="110">
        <f>Calculos!F24</f>
        <v>0</v>
      </c>
    </row>
    <row r="15" spans="1:9" ht="12">
      <c r="A15" s="53">
        <v>1</v>
      </c>
      <c r="B15" s="54" t="s">
        <v>46</v>
      </c>
      <c r="C15" s="54" t="s">
        <v>47</v>
      </c>
      <c r="D15" s="55" t="s">
        <v>49</v>
      </c>
      <c r="E15" s="56">
        <v>280</v>
      </c>
      <c r="F15" s="56">
        <v>7.9</v>
      </c>
      <c r="G15" s="57"/>
      <c r="H15" s="57">
        <f aca="true" t="shared" si="0" ref="H15:H34">E15*F15+G15</f>
        <v>2212</v>
      </c>
      <c r="I15" s="58">
        <f>H15*$I$14</f>
        <v>0</v>
      </c>
    </row>
    <row r="16" spans="1:9" ht="12">
      <c r="A16" s="53">
        <v>2</v>
      </c>
      <c r="B16" s="54" t="s">
        <v>50</v>
      </c>
      <c r="C16" s="54" t="s">
        <v>51</v>
      </c>
      <c r="D16" s="55" t="s">
        <v>49</v>
      </c>
      <c r="E16" s="56">
        <v>213</v>
      </c>
      <c r="F16" s="56">
        <v>7.3</v>
      </c>
      <c r="G16" s="57"/>
      <c r="H16" s="57">
        <f t="shared" si="0"/>
        <v>1554.8999999999999</v>
      </c>
      <c r="I16" s="58">
        <f aca="true" t="shared" si="1" ref="I16:I26">H16*$I$14</f>
        <v>0</v>
      </c>
    </row>
    <row r="17" spans="1:9" ht="12">
      <c r="A17" s="53">
        <v>3</v>
      </c>
      <c r="B17" s="54" t="s">
        <v>54</v>
      </c>
      <c r="C17" s="54" t="s">
        <v>51</v>
      </c>
      <c r="D17" s="55" t="s">
        <v>49</v>
      </c>
      <c r="E17" s="56">
        <v>213</v>
      </c>
      <c r="F17" s="112">
        <v>7.4</v>
      </c>
      <c r="G17" s="57"/>
      <c r="H17" s="57">
        <f t="shared" si="0"/>
        <v>1576.2</v>
      </c>
      <c r="I17" s="58">
        <f t="shared" si="1"/>
        <v>0</v>
      </c>
    </row>
    <row r="18" spans="1:9" ht="12">
      <c r="A18" s="53">
        <v>4</v>
      </c>
      <c r="B18" s="54" t="s">
        <v>52</v>
      </c>
      <c r="C18" s="54" t="s">
        <v>53</v>
      </c>
      <c r="D18" s="55" t="s">
        <v>49</v>
      </c>
      <c r="E18" s="56">
        <v>160</v>
      </c>
      <c r="F18" s="112">
        <v>7.6</v>
      </c>
      <c r="G18" s="57"/>
      <c r="H18" s="57">
        <f t="shared" si="0"/>
        <v>1216</v>
      </c>
      <c r="I18" s="58">
        <f t="shared" si="1"/>
        <v>0</v>
      </c>
    </row>
    <row r="19" spans="1:9" ht="12">
      <c r="A19" s="53">
        <v>5</v>
      </c>
      <c r="B19" s="54" t="s">
        <v>55</v>
      </c>
      <c r="C19" s="54" t="s">
        <v>121</v>
      </c>
      <c r="D19" s="55" t="s">
        <v>49</v>
      </c>
      <c r="E19" s="56">
        <v>233</v>
      </c>
      <c r="F19" s="112">
        <v>7.2</v>
      </c>
      <c r="G19" s="57"/>
      <c r="H19" s="57">
        <f t="shared" si="0"/>
        <v>1677.6000000000001</v>
      </c>
      <c r="I19" s="58">
        <f t="shared" si="1"/>
        <v>0</v>
      </c>
    </row>
    <row r="20" spans="1:9" ht="12">
      <c r="A20" s="53">
        <v>6</v>
      </c>
      <c r="B20" s="54" t="s">
        <v>56</v>
      </c>
      <c r="C20" s="54" t="s">
        <v>57</v>
      </c>
      <c r="D20" s="55" t="s">
        <v>49</v>
      </c>
      <c r="E20" s="56">
        <v>62</v>
      </c>
      <c r="F20" s="112">
        <v>5.95</v>
      </c>
      <c r="G20" s="57"/>
      <c r="H20" s="57">
        <f t="shared" si="0"/>
        <v>368.90000000000003</v>
      </c>
      <c r="I20" s="58">
        <f t="shared" si="1"/>
        <v>0</v>
      </c>
    </row>
    <row r="21" spans="1:13" ht="12">
      <c r="A21" s="53">
        <v>1</v>
      </c>
      <c r="B21" s="54" t="s">
        <v>58</v>
      </c>
      <c r="C21" s="54" t="s">
        <v>59</v>
      </c>
      <c r="D21" s="55" t="s">
        <v>60</v>
      </c>
      <c r="E21" s="56">
        <v>97.5</v>
      </c>
      <c r="F21" s="56">
        <v>7.35</v>
      </c>
      <c r="G21" s="57"/>
      <c r="H21" s="57">
        <f t="shared" si="0"/>
        <v>716.625</v>
      </c>
      <c r="I21" s="58">
        <f t="shared" si="1"/>
        <v>0</v>
      </c>
      <c r="M21" s="116"/>
    </row>
    <row r="22" spans="1:9" ht="12">
      <c r="A22" s="53">
        <v>2</v>
      </c>
      <c r="B22" s="54" t="s">
        <v>110</v>
      </c>
      <c r="C22" s="54" t="s">
        <v>111</v>
      </c>
      <c r="D22" s="55" t="s">
        <v>112</v>
      </c>
      <c r="E22" s="56">
        <v>90</v>
      </c>
      <c r="F22" s="112">
        <v>7.55</v>
      </c>
      <c r="G22" s="57"/>
      <c r="H22" s="57">
        <f t="shared" si="0"/>
        <v>679.5</v>
      </c>
      <c r="I22" s="58">
        <f t="shared" si="1"/>
        <v>0</v>
      </c>
    </row>
    <row r="23" spans="1:9" ht="12">
      <c r="A23" s="53">
        <v>3</v>
      </c>
      <c r="B23" s="54" t="s">
        <v>113</v>
      </c>
      <c r="C23" s="54" t="s">
        <v>114</v>
      </c>
      <c r="D23" s="55" t="s">
        <v>60</v>
      </c>
      <c r="E23" s="56">
        <v>70</v>
      </c>
      <c r="F23" s="112">
        <v>7.95</v>
      </c>
      <c r="G23" s="57"/>
      <c r="H23" s="57">
        <f t="shared" si="0"/>
        <v>556.5</v>
      </c>
      <c r="I23" s="58">
        <f t="shared" si="1"/>
        <v>0</v>
      </c>
    </row>
    <row r="24" spans="1:13" ht="12">
      <c r="A24" s="53">
        <v>4</v>
      </c>
      <c r="B24" s="54" t="s">
        <v>115</v>
      </c>
      <c r="C24" s="54" t="s">
        <v>120</v>
      </c>
      <c r="D24" s="55" t="s">
        <v>60</v>
      </c>
      <c r="E24" s="56">
        <v>420</v>
      </c>
      <c r="F24" s="56">
        <v>8</v>
      </c>
      <c r="G24" s="57"/>
      <c r="H24" s="57">
        <f t="shared" si="0"/>
        <v>3360</v>
      </c>
      <c r="I24" s="58">
        <f t="shared" si="1"/>
        <v>0</v>
      </c>
      <c r="M24" s="15"/>
    </row>
    <row r="25" spans="1:9" ht="12">
      <c r="A25" s="53">
        <v>5</v>
      </c>
      <c r="B25" s="54" t="s">
        <v>116</v>
      </c>
      <c r="C25" s="54" t="s">
        <v>117</v>
      </c>
      <c r="D25" s="55" t="s">
        <v>60</v>
      </c>
      <c r="E25" s="56">
        <v>100</v>
      </c>
      <c r="F25" s="112">
        <v>6.35</v>
      </c>
      <c r="G25" s="57"/>
      <c r="H25" s="57">
        <f t="shared" si="0"/>
        <v>635</v>
      </c>
      <c r="I25" s="58">
        <f t="shared" si="1"/>
        <v>0</v>
      </c>
    </row>
    <row r="26" spans="1:13" ht="12">
      <c r="A26" s="53">
        <v>6</v>
      </c>
      <c r="B26" s="54" t="s">
        <v>116</v>
      </c>
      <c r="C26" s="54" t="s">
        <v>118</v>
      </c>
      <c r="D26" s="55" t="s">
        <v>60</v>
      </c>
      <c r="E26" s="56">
        <v>92</v>
      </c>
      <c r="F26" s="112">
        <v>6.35</v>
      </c>
      <c r="G26" s="57"/>
      <c r="H26" s="57">
        <f t="shared" si="0"/>
        <v>584.1999999999999</v>
      </c>
      <c r="I26" s="58">
        <f t="shared" si="1"/>
        <v>0</v>
      </c>
      <c r="M26" s="15"/>
    </row>
    <row r="27" spans="1:13" ht="12">
      <c r="A27" s="53">
        <v>1</v>
      </c>
      <c r="B27" s="54" t="s">
        <v>61</v>
      </c>
      <c r="C27" s="54" t="s">
        <v>62</v>
      </c>
      <c r="D27" s="55" t="s">
        <v>63</v>
      </c>
      <c r="E27" s="56">
        <v>52</v>
      </c>
      <c r="F27" s="112">
        <v>5.4</v>
      </c>
      <c r="G27" s="57"/>
      <c r="H27" s="57">
        <f t="shared" si="0"/>
        <v>280.8</v>
      </c>
      <c r="I27" s="58">
        <f aca="true" t="shared" si="2" ref="I27:I56">H27*$I$14</f>
        <v>0</v>
      </c>
      <c r="M27" s="116"/>
    </row>
    <row r="28" spans="1:13" ht="12">
      <c r="A28" s="53">
        <v>2</v>
      </c>
      <c r="B28" s="54" t="s">
        <v>64</v>
      </c>
      <c r="C28" s="54" t="s">
        <v>65</v>
      </c>
      <c r="D28" s="55" t="s">
        <v>63</v>
      </c>
      <c r="E28" s="56">
        <v>74</v>
      </c>
      <c r="F28" s="112">
        <v>4.3</v>
      </c>
      <c r="G28" s="57"/>
      <c r="H28" s="57">
        <f t="shared" si="0"/>
        <v>318.2</v>
      </c>
      <c r="I28" s="58">
        <f t="shared" si="2"/>
        <v>0</v>
      </c>
      <c r="M28" s="116"/>
    </row>
    <row r="29" spans="1:13" ht="12">
      <c r="A29" s="53">
        <v>3</v>
      </c>
      <c r="B29" s="54" t="s">
        <v>64</v>
      </c>
      <c r="C29" s="54" t="s">
        <v>66</v>
      </c>
      <c r="D29" s="55" t="s">
        <v>63</v>
      </c>
      <c r="E29" s="56">
        <v>90</v>
      </c>
      <c r="F29" s="112">
        <v>6.35</v>
      </c>
      <c r="G29" s="57"/>
      <c r="H29" s="57">
        <f t="shared" si="0"/>
        <v>571.5</v>
      </c>
      <c r="I29" s="58">
        <f t="shared" si="2"/>
        <v>0</v>
      </c>
      <c r="M29" s="116"/>
    </row>
    <row r="30" spans="1:13" ht="12">
      <c r="A30" s="53">
        <v>4</v>
      </c>
      <c r="B30" s="54" t="s">
        <v>67</v>
      </c>
      <c r="C30" s="54" t="s">
        <v>66</v>
      </c>
      <c r="D30" s="55" t="s">
        <v>63</v>
      </c>
      <c r="E30" s="56">
        <v>86</v>
      </c>
      <c r="F30" s="112">
        <v>7</v>
      </c>
      <c r="G30" s="57"/>
      <c r="H30" s="57">
        <f t="shared" si="0"/>
        <v>602</v>
      </c>
      <c r="I30" s="58">
        <f t="shared" si="2"/>
        <v>0</v>
      </c>
      <c r="M30" s="116"/>
    </row>
    <row r="31" spans="1:13" ht="12">
      <c r="A31" s="53">
        <v>5</v>
      </c>
      <c r="B31" s="54" t="s">
        <v>68</v>
      </c>
      <c r="C31" s="54" t="s">
        <v>65</v>
      </c>
      <c r="D31" s="55" t="s">
        <v>63</v>
      </c>
      <c r="E31" s="56">
        <v>68</v>
      </c>
      <c r="F31" s="56">
        <v>6.9</v>
      </c>
      <c r="G31" s="57"/>
      <c r="H31" s="57">
        <f t="shared" si="0"/>
        <v>469.20000000000005</v>
      </c>
      <c r="I31" s="58">
        <f t="shared" si="2"/>
        <v>0</v>
      </c>
      <c r="M31" s="116"/>
    </row>
    <row r="32" spans="1:13" ht="12">
      <c r="A32" s="53">
        <v>6</v>
      </c>
      <c r="B32" s="54" t="s">
        <v>68</v>
      </c>
      <c r="C32" s="54" t="s">
        <v>66</v>
      </c>
      <c r="D32" s="55" t="s">
        <v>63</v>
      </c>
      <c r="E32" s="56">
        <v>74</v>
      </c>
      <c r="F32" s="112">
        <v>7</v>
      </c>
      <c r="G32" s="57"/>
      <c r="H32" s="57">
        <f t="shared" si="0"/>
        <v>518</v>
      </c>
      <c r="I32" s="58">
        <f t="shared" si="2"/>
        <v>0</v>
      </c>
      <c r="M32" s="116"/>
    </row>
    <row r="33" spans="1:13" ht="12">
      <c r="A33" s="53">
        <v>7</v>
      </c>
      <c r="B33" s="54" t="s">
        <v>69</v>
      </c>
      <c r="C33" s="54" t="s">
        <v>66</v>
      </c>
      <c r="D33" s="55" t="s">
        <v>63</v>
      </c>
      <c r="E33" s="56">
        <v>62.5</v>
      </c>
      <c r="F33" s="56">
        <v>7.5</v>
      </c>
      <c r="G33" s="57"/>
      <c r="H33" s="57">
        <f t="shared" si="0"/>
        <v>468.75</v>
      </c>
      <c r="I33" s="58">
        <f t="shared" si="2"/>
        <v>0</v>
      </c>
      <c r="M33" s="116"/>
    </row>
    <row r="34" spans="1:13" ht="12">
      <c r="A34" s="53">
        <v>8</v>
      </c>
      <c r="B34" s="54" t="s">
        <v>70</v>
      </c>
      <c r="C34" s="54" t="s">
        <v>71</v>
      </c>
      <c r="D34" s="55" t="s">
        <v>63</v>
      </c>
      <c r="E34" s="56">
        <v>136</v>
      </c>
      <c r="F34" s="112">
        <v>7.3</v>
      </c>
      <c r="G34" s="57"/>
      <c r="H34" s="57">
        <f t="shared" si="0"/>
        <v>992.8</v>
      </c>
      <c r="I34" s="58">
        <f t="shared" si="2"/>
        <v>0</v>
      </c>
      <c r="M34" s="116"/>
    </row>
    <row r="35" spans="1:13" ht="12">
      <c r="A35" s="53">
        <v>9</v>
      </c>
      <c r="B35" s="54" t="s">
        <v>72</v>
      </c>
      <c r="C35" s="54" t="s">
        <v>73</v>
      </c>
      <c r="D35" s="55" t="s">
        <v>63</v>
      </c>
      <c r="E35" s="56">
        <v>49</v>
      </c>
      <c r="F35" s="112">
        <v>6.7</v>
      </c>
      <c r="G35" s="57"/>
      <c r="H35" s="57">
        <f>E35*F35+G35</f>
        <v>328.3</v>
      </c>
      <c r="I35" s="58">
        <f>H35*$I$14</f>
        <v>0</v>
      </c>
      <c r="M35" s="116"/>
    </row>
    <row r="36" spans="1:13" ht="12">
      <c r="A36" s="53">
        <v>1</v>
      </c>
      <c r="B36" s="54" t="s">
        <v>74</v>
      </c>
      <c r="C36" s="54" t="s">
        <v>75</v>
      </c>
      <c r="D36" s="55" t="s">
        <v>76</v>
      </c>
      <c r="E36" s="56">
        <v>169</v>
      </c>
      <c r="F36" s="112">
        <v>7.6</v>
      </c>
      <c r="G36" s="57"/>
      <c r="H36" s="57">
        <f>E36*F36+G36</f>
        <v>1284.3999999999999</v>
      </c>
      <c r="I36" s="58">
        <f t="shared" si="2"/>
        <v>0</v>
      </c>
      <c r="M36" s="116"/>
    </row>
    <row r="37" spans="1:13" ht="12">
      <c r="A37" s="53">
        <v>2</v>
      </c>
      <c r="B37" s="54" t="s">
        <v>77</v>
      </c>
      <c r="C37" s="54" t="s">
        <v>78</v>
      </c>
      <c r="D37" s="55" t="s">
        <v>76</v>
      </c>
      <c r="E37" s="56">
        <v>56</v>
      </c>
      <c r="F37" s="112">
        <v>7.3</v>
      </c>
      <c r="G37" s="57"/>
      <c r="H37" s="57">
        <f>E37*F37+G37</f>
        <v>408.8</v>
      </c>
      <c r="I37" s="58">
        <f t="shared" si="2"/>
        <v>0</v>
      </c>
      <c r="M37" s="116"/>
    </row>
    <row r="38" spans="1:13" ht="12">
      <c r="A38" s="53">
        <v>3</v>
      </c>
      <c r="B38" s="54" t="s">
        <v>79</v>
      </c>
      <c r="C38" s="54" t="s">
        <v>80</v>
      </c>
      <c r="D38" s="55" t="s">
        <v>76</v>
      </c>
      <c r="E38" s="56">
        <v>210.5</v>
      </c>
      <c r="F38" s="112">
        <v>7.5</v>
      </c>
      <c r="G38" s="57"/>
      <c r="H38" s="57">
        <f>E38*F38+G38</f>
        <v>1578.75</v>
      </c>
      <c r="I38" s="58">
        <f t="shared" si="2"/>
        <v>0</v>
      </c>
      <c r="M38" s="116"/>
    </row>
    <row r="39" spans="1:11" ht="12">
      <c r="A39" s="53">
        <v>1</v>
      </c>
      <c r="B39" s="54" t="s">
        <v>68</v>
      </c>
      <c r="C39" s="54" t="s">
        <v>81</v>
      </c>
      <c r="D39" s="55" t="s">
        <v>82</v>
      </c>
      <c r="E39" s="56">
        <v>95</v>
      </c>
      <c r="F39" s="56">
        <v>6.5</v>
      </c>
      <c r="G39" s="57"/>
      <c r="H39" s="57">
        <f aca="true" t="shared" si="3" ref="H39:H54">E39*F39+G39</f>
        <v>617.5</v>
      </c>
      <c r="I39" s="58">
        <f t="shared" si="2"/>
        <v>0</v>
      </c>
      <c r="K39" s="15"/>
    </row>
    <row r="40" spans="1:9" ht="12">
      <c r="A40" s="53">
        <v>2</v>
      </c>
      <c r="B40" s="54" t="s">
        <v>68</v>
      </c>
      <c r="C40" s="54" t="s">
        <v>83</v>
      </c>
      <c r="D40" s="55" t="s">
        <v>82</v>
      </c>
      <c r="E40" s="56">
        <v>113</v>
      </c>
      <c r="F40" s="56">
        <v>6.7</v>
      </c>
      <c r="G40" s="57"/>
      <c r="H40" s="57">
        <f t="shared" si="3"/>
        <v>757.1</v>
      </c>
      <c r="I40" s="58">
        <f t="shared" si="2"/>
        <v>0</v>
      </c>
    </row>
    <row r="41" spans="1:9" ht="12">
      <c r="A41" s="53">
        <v>3</v>
      </c>
      <c r="B41" s="54" t="s">
        <v>68</v>
      </c>
      <c r="C41" s="54" t="s">
        <v>119</v>
      </c>
      <c r="D41" s="55" t="s">
        <v>82</v>
      </c>
      <c r="E41" s="56">
        <v>75</v>
      </c>
      <c r="F41" s="56">
        <v>6.7</v>
      </c>
      <c r="G41" s="57">
        <v>54</v>
      </c>
      <c r="H41" s="57">
        <f>E41*F41+G41</f>
        <v>556.5</v>
      </c>
      <c r="I41" s="58">
        <f>H41*$I$14</f>
        <v>0</v>
      </c>
    </row>
    <row r="42" spans="1:9" ht="12">
      <c r="A42" s="53">
        <v>4</v>
      </c>
      <c r="B42" s="54" t="s">
        <v>69</v>
      </c>
      <c r="C42" s="54" t="s">
        <v>84</v>
      </c>
      <c r="D42" s="55" t="s">
        <v>82</v>
      </c>
      <c r="E42" s="56">
        <v>132</v>
      </c>
      <c r="F42" s="56">
        <v>7</v>
      </c>
      <c r="G42" s="57">
        <v>54</v>
      </c>
      <c r="H42" s="57">
        <f t="shared" si="3"/>
        <v>978</v>
      </c>
      <c r="I42" s="58">
        <f t="shared" si="2"/>
        <v>0</v>
      </c>
    </row>
    <row r="43" spans="1:9" ht="12">
      <c r="A43" s="53">
        <v>5</v>
      </c>
      <c r="B43" s="54" t="s">
        <v>69</v>
      </c>
      <c r="C43" s="54" t="s">
        <v>85</v>
      </c>
      <c r="D43" s="55" t="s">
        <v>82</v>
      </c>
      <c r="E43" s="56">
        <v>113</v>
      </c>
      <c r="F43" s="56">
        <v>7.3</v>
      </c>
      <c r="G43" s="57"/>
      <c r="H43" s="57">
        <f t="shared" si="3"/>
        <v>824.9</v>
      </c>
      <c r="I43" s="58">
        <f t="shared" si="2"/>
        <v>0</v>
      </c>
    </row>
    <row r="44" spans="1:9" ht="12">
      <c r="A44" s="53">
        <v>6</v>
      </c>
      <c r="B44" s="54" t="s">
        <v>86</v>
      </c>
      <c r="C44" s="54" t="s">
        <v>87</v>
      </c>
      <c r="D44" s="55" t="s">
        <v>82</v>
      </c>
      <c r="E44" s="56">
        <v>110</v>
      </c>
      <c r="F44" s="56">
        <v>5.05</v>
      </c>
      <c r="G44" s="57">
        <v>54</v>
      </c>
      <c r="H44" s="57">
        <f t="shared" si="3"/>
        <v>609.5</v>
      </c>
      <c r="I44" s="58">
        <f t="shared" si="2"/>
        <v>0</v>
      </c>
    </row>
    <row r="45" spans="1:9" ht="12">
      <c r="A45" s="53">
        <v>7</v>
      </c>
      <c r="B45" s="54" t="s">
        <v>88</v>
      </c>
      <c r="C45" s="54" t="s">
        <v>89</v>
      </c>
      <c r="D45" s="55" t="s">
        <v>82</v>
      </c>
      <c r="E45" s="56">
        <v>131.5</v>
      </c>
      <c r="F45" s="56">
        <v>6.3</v>
      </c>
      <c r="G45" s="57"/>
      <c r="H45" s="57">
        <f t="shared" si="3"/>
        <v>828.4499999999999</v>
      </c>
      <c r="I45" s="58">
        <f t="shared" si="2"/>
        <v>0</v>
      </c>
    </row>
    <row r="46" spans="1:9" ht="12">
      <c r="A46" s="53">
        <v>8</v>
      </c>
      <c r="B46" s="54" t="s">
        <v>90</v>
      </c>
      <c r="C46" s="54" t="s">
        <v>89</v>
      </c>
      <c r="D46" s="55" t="s">
        <v>82</v>
      </c>
      <c r="E46" s="56">
        <v>131.5</v>
      </c>
      <c r="F46" s="56">
        <v>7.4</v>
      </c>
      <c r="G46" s="57"/>
      <c r="H46" s="57">
        <f t="shared" si="3"/>
        <v>973.1</v>
      </c>
      <c r="I46" s="58">
        <f t="shared" si="2"/>
        <v>0</v>
      </c>
    </row>
    <row r="47" spans="1:9" ht="12">
      <c r="A47" s="53">
        <v>9</v>
      </c>
      <c r="B47" s="54" t="s">
        <v>90</v>
      </c>
      <c r="C47" s="54" t="s">
        <v>91</v>
      </c>
      <c r="D47" s="55" t="s">
        <v>82</v>
      </c>
      <c r="E47" s="56">
        <v>69</v>
      </c>
      <c r="F47" s="56">
        <v>7.4</v>
      </c>
      <c r="G47" s="57"/>
      <c r="H47" s="57">
        <f t="shared" si="3"/>
        <v>510.6</v>
      </c>
      <c r="I47" s="58">
        <f t="shared" si="2"/>
        <v>0</v>
      </c>
    </row>
    <row r="48" spans="1:9" ht="12">
      <c r="A48" s="53">
        <v>10</v>
      </c>
      <c r="B48" s="54" t="s">
        <v>92</v>
      </c>
      <c r="C48" s="54" t="s">
        <v>93</v>
      </c>
      <c r="D48" s="55" t="s">
        <v>82</v>
      </c>
      <c r="E48" s="56">
        <v>94</v>
      </c>
      <c r="F48" s="56">
        <v>7.3</v>
      </c>
      <c r="G48" s="57"/>
      <c r="H48" s="57">
        <f t="shared" si="3"/>
        <v>686.1999999999999</v>
      </c>
      <c r="I48" s="58">
        <f t="shared" si="2"/>
        <v>0</v>
      </c>
    </row>
    <row r="49" spans="1:9" ht="12">
      <c r="A49" s="53">
        <v>11</v>
      </c>
      <c r="B49" s="54" t="s">
        <v>92</v>
      </c>
      <c r="C49" s="54" t="s">
        <v>91</v>
      </c>
      <c r="D49" s="55" t="s">
        <v>82</v>
      </c>
      <c r="E49" s="56">
        <v>69</v>
      </c>
      <c r="F49" s="56">
        <v>7.3</v>
      </c>
      <c r="G49" s="57"/>
      <c r="H49" s="57">
        <f t="shared" si="3"/>
        <v>503.7</v>
      </c>
      <c r="I49" s="58">
        <f t="shared" si="2"/>
        <v>0</v>
      </c>
    </row>
    <row r="50" spans="1:12" ht="12">
      <c r="A50" s="53">
        <v>1</v>
      </c>
      <c r="B50" s="54" t="s">
        <v>94</v>
      </c>
      <c r="C50" s="54" t="s">
        <v>95</v>
      </c>
      <c r="D50" s="55" t="s">
        <v>96</v>
      </c>
      <c r="E50" s="56">
        <v>180</v>
      </c>
      <c r="F50" s="56">
        <v>7.5</v>
      </c>
      <c r="G50" s="57">
        <v>36</v>
      </c>
      <c r="H50" s="57">
        <f t="shared" si="3"/>
        <v>1386</v>
      </c>
      <c r="I50" s="58">
        <f t="shared" si="2"/>
        <v>0</v>
      </c>
      <c r="L50" s="15"/>
    </row>
    <row r="51" spans="1:9" ht="12">
      <c r="A51" s="53">
        <v>2</v>
      </c>
      <c r="B51" s="54" t="s">
        <v>97</v>
      </c>
      <c r="C51" s="54" t="s">
        <v>98</v>
      </c>
      <c r="D51" s="55" t="s">
        <v>96</v>
      </c>
      <c r="E51" s="56">
        <v>93</v>
      </c>
      <c r="F51" s="56">
        <v>7.3</v>
      </c>
      <c r="G51" s="57"/>
      <c r="H51" s="57">
        <f t="shared" si="3"/>
        <v>678.9</v>
      </c>
      <c r="I51" s="58">
        <f t="shared" si="2"/>
        <v>0</v>
      </c>
    </row>
    <row r="52" spans="1:9" ht="12">
      <c r="A52" s="53">
        <v>3</v>
      </c>
      <c r="B52" s="54" t="s">
        <v>99</v>
      </c>
      <c r="C52" s="54" t="s">
        <v>100</v>
      </c>
      <c r="D52" s="55" t="s">
        <v>96</v>
      </c>
      <c r="E52" s="56">
        <v>167.5</v>
      </c>
      <c r="F52" s="56">
        <v>7.4</v>
      </c>
      <c r="G52" s="57">
        <v>77.29</v>
      </c>
      <c r="H52" s="57">
        <f t="shared" si="3"/>
        <v>1316.79</v>
      </c>
      <c r="I52" s="58">
        <f t="shared" si="2"/>
        <v>0</v>
      </c>
    </row>
    <row r="53" spans="1:9" ht="12">
      <c r="A53" s="53">
        <v>4</v>
      </c>
      <c r="B53" s="54" t="s">
        <v>101</v>
      </c>
      <c r="C53" s="54" t="s">
        <v>102</v>
      </c>
      <c r="D53" s="55" t="s">
        <v>96</v>
      </c>
      <c r="E53" s="56">
        <v>105</v>
      </c>
      <c r="F53" s="56">
        <v>7.4</v>
      </c>
      <c r="G53" s="57"/>
      <c r="H53" s="57">
        <f t="shared" si="3"/>
        <v>777</v>
      </c>
      <c r="I53" s="58">
        <f t="shared" si="2"/>
        <v>0</v>
      </c>
    </row>
    <row r="54" spans="1:9" ht="12">
      <c r="A54" s="53">
        <v>5</v>
      </c>
      <c r="B54" s="54" t="s">
        <v>103</v>
      </c>
      <c r="C54" s="54" t="s">
        <v>102</v>
      </c>
      <c r="D54" s="55" t="s">
        <v>96</v>
      </c>
      <c r="E54" s="56">
        <v>105</v>
      </c>
      <c r="F54" s="56">
        <v>7.4</v>
      </c>
      <c r="G54" s="57"/>
      <c r="H54" s="57">
        <f t="shared" si="3"/>
        <v>777</v>
      </c>
      <c r="I54" s="58">
        <f t="shared" si="2"/>
        <v>0</v>
      </c>
    </row>
    <row r="55" spans="1:12" ht="12">
      <c r="A55" s="53">
        <v>1</v>
      </c>
      <c r="B55" s="54" t="s">
        <v>104</v>
      </c>
      <c r="C55" s="54" t="s">
        <v>105</v>
      </c>
      <c r="D55" s="55" t="s">
        <v>106</v>
      </c>
      <c r="E55" s="56">
        <v>130</v>
      </c>
      <c r="F55" s="56">
        <v>7.9</v>
      </c>
      <c r="G55" s="57"/>
      <c r="H55" s="57">
        <f>E55*F55+G55</f>
        <v>1027</v>
      </c>
      <c r="I55" s="58">
        <f t="shared" si="2"/>
        <v>0</v>
      </c>
      <c r="L55" s="2" t="s">
        <v>107</v>
      </c>
    </row>
    <row r="56" spans="1:9" ht="12">
      <c r="A56" s="53">
        <v>1</v>
      </c>
      <c r="B56" s="54" t="s">
        <v>104</v>
      </c>
      <c r="C56" s="54" t="s">
        <v>108</v>
      </c>
      <c r="D56" s="55" t="s">
        <v>109</v>
      </c>
      <c r="E56" s="56">
        <v>40</v>
      </c>
      <c r="F56" s="56">
        <v>7.9</v>
      </c>
      <c r="G56" s="57">
        <v>18</v>
      </c>
      <c r="H56" s="57">
        <f>E56*F56+G56</f>
        <v>334</v>
      </c>
      <c r="I56" s="58">
        <f t="shared" si="2"/>
        <v>0</v>
      </c>
    </row>
    <row r="57" spans="1:9" ht="12">
      <c r="A57" s="129"/>
      <c r="B57" s="59"/>
      <c r="C57" s="59"/>
      <c r="D57" s="111"/>
      <c r="E57" s="56"/>
      <c r="F57" s="60"/>
      <c r="G57" s="61"/>
      <c r="H57" s="61"/>
      <c r="I57" s="62"/>
    </row>
    <row r="58" spans="1:9" ht="12">
      <c r="A58" s="129"/>
      <c r="B58" s="59"/>
      <c r="C58" s="59"/>
      <c r="D58" s="111"/>
      <c r="E58" s="56"/>
      <c r="F58" s="60"/>
      <c r="G58" s="61"/>
      <c r="H58" s="61"/>
      <c r="I58" s="62"/>
    </row>
    <row r="59" spans="1:11" ht="14.25" customHeight="1">
      <c r="A59" s="234" t="s">
        <v>45</v>
      </c>
      <c r="B59" s="235"/>
      <c r="C59" s="235"/>
      <c r="D59" s="102" t="s">
        <v>26</v>
      </c>
      <c r="E59" s="103">
        <f>SUM(E15:E58)</f>
        <v>5111</v>
      </c>
      <c r="F59" s="103"/>
      <c r="G59" s="103">
        <f>SUM(G15:G56)</f>
        <v>293.29</v>
      </c>
      <c r="H59" s="103">
        <f>SUM(H15:H56)</f>
        <v>37101.165</v>
      </c>
      <c r="I59" s="147">
        <f>SUM(I15:I56)</f>
        <v>0</v>
      </c>
      <c r="J59" s="117"/>
      <c r="K59" s="15"/>
    </row>
    <row r="60" spans="1:10" ht="12.75">
      <c r="A60" s="130"/>
      <c r="B60" s="131"/>
      <c r="C60" s="40"/>
      <c r="D60" s="40"/>
      <c r="E60" s="63"/>
      <c r="F60" s="63"/>
      <c r="G60" s="63"/>
      <c r="H60" s="132"/>
      <c r="I60" s="133">
        <f>I59/H59</f>
        <v>0</v>
      </c>
      <c r="J60" s="113"/>
    </row>
    <row r="61" spans="1:11" ht="18">
      <c r="A61" s="134"/>
      <c r="B61" s="135"/>
      <c r="C61" s="64"/>
      <c r="D61" s="64"/>
      <c r="E61" s="65"/>
      <c r="F61" s="65"/>
      <c r="G61" s="65"/>
      <c r="H61" s="132"/>
      <c r="I61" s="136"/>
      <c r="J61" s="101"/>
      <c r="K61" s="15"/>
    </row>
    <row r="62" spans="1:9" ht="18">
      <c r="A62" s="134"/>
      <c r="B62" s="137"/>
      <c r="C62" s="64"/>
      <c r="D62" s="138"/>
      <c r="E62" s="137" t="s">
        <v>124</v>
      </c>
      <c r="F62" s="64"/>
      <c r="G62" s="65"/>
      <c r="H62" s="132"/>
      <c r="I62" s="139"/>
    </row>
    <row r="63" spans="1:9" ht="18">
      <c r="A63" s="140"/>
      <c r="B63" s="141"/>
      <c r="C63" s="142"/>
      <c r="D63" s="143"/>
      <c r="E63" s="141" t="s">
        <v>34</v>
      </c>
      <c r="F63" s="142"/>
      <c r="G63" s="144"/>
      <c r="H63" s="145"/>
      <c r="I63" s="146"/>
    </row>
  </sheetData>
  <sheetProtection/>
  <mergeCells count="10">
    <mergeCell ref="A59:C59"/>
    <mergeCell ref="A12:D12"/>
    <mergeCell ref="G13:G14"/>
    <mergeCell ref="D6:I9"/>
    <mergeCell ref="C13:C14"/>
    <mergeCell ref="B13:B14"/>
    <mergeCell ref="D13:D14"/>
    <mergeCell ref="A11:D11"/>
    <mergeCell ref="D10:I10"/>
    <mergeCell ref="A10:C10"/>
  </mergeCells>
  <printOptions verticalCentered="1"/>
  <pageMargins left="1.08" right="0.5118110236220472" top="0.4" bottom="0.31" header="0.2755905511811024" footer="0.196850393700787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I24" sqref="I24"/>
    </sheetView>
  </sheetViews>
  <sheetFormatPr defaultColWidth="9.140625" defaultRowHeight="12.75"/>
  <cols>
    <col min="1" max="1" width="10.140625" style="1" customWidth="1"/>
    <col min="2" max="2" width="44.140625" style="2" customWidth="1"/>
    <col min="3" max="3" width="5.140625" style="3" customWidth="1"/>
    <col min="4" max="4" width="12.00390625" style="4" customWidth="1"/>
    <col min="5" max="5" width="13.7109375" style="5" customWidth="1"/>
    <col min="6" max="6" width="28.7109375" style="5" customWidth="1"/>
    <col min="7" max="7" width="5.28125" style="2" customWidth="1"/>
    <col min="8" max="9" width="9.140625" style="2" customWidth="1"/>
    <col min="10" max="10" width="18.140625" style="2" customWidth="1"/>
    <col min="11" max="16384" width="9.140625" style="2" customWidth="1"/>
  </cols>
  <sheetData>
    <row r="1" spans="1:8" ht="12.75">
      <c r="A1" s="76"/>
      <c r="B1" s="77"/>
      <c r="C1" s="78"/>
      <c r="D1" s="77"/>
      <c r="E1" s="79"/>
      <c r="F1" s="80"/>
      <c r="G1" s="14"/>
      <c r="H1" s="14"/>
    </row>
    <row r="2" spans="1:8" ht="12.75">
      <c r="A2" s="81"/>
      <c r="B2" s="49"/>
      <c r="C2" s="50"/>
      <c r="D2" s="49"/>
      <c r="E2" s="51"/>
      <c r="F2" s="82"/>
      <c r="G2"/>
      <c r="H2"/>
    </row>
    <row r="3" spans="1:8" ht="34.5">
      <c r="A3" s="81"/>
      <c r="B3" s="42"/>
      <c r="C3" s="43" t="s">
        <v>42</v>
      </c>
      <c r="D3" s="44"/>
      <c r="E3" s="45"/>
      <c r="F3" s="83"/>
      <c r="G3" s="34"/>
      <c r="H3" s="34"/>
    </row>
    <row r="4" spans="1:8" ht="15">
      <c r="A4" s="81"/>
      <c r="B4" s="47"/>
      <c r="C4" s="36" t="s">
        <v>44</v>
      </c>
      <c r="D4" s="27"/>
      <c r="E4" s="48"/>
      <c r="F4" s="83"/>
      <c r="G4" s="34"/>
      <c r="H4" s="34"/>
    </row>
    <row r="5" spans="1:8" ht="12.75">
      <c r="A5" s="81"/>
      <c r="B5" s="49"/>
      <c r="C5" s="50"/>
      <c r="D5" s="49"/>
      <c r="E5" s="51"/>
      <c r="F5" s="82"/>
      <c r="G5"/>
      <c r="H5"/>
    </row>
    <row r="6" spans="1:15" s="6" customFormat="1" ht="23.25" customHeight="1">
      <c r="A6" s="259" t="s">
        <v>0</v>
      </c>
      <c r="B6" s="260"/>
      <c r="C6" s="260"/>
      <c r="D6" s="260"/>
      <c r="E6" s="260"/>
      <c r="F6" s="261"/>
      <c r="J6" s="10"/>
      <c r="K6" s="10"/>
      <c r="L6" s="10"/>
      <c r="M6" s="10"/>
      <c r="N6" s="10"/>
      <c r="O6" s="10"/>
    </row>
    <row r="7" spans="1:15" s="26" customFormat="1" ht="17.25" customHeight="1">
      <c r="A7" s="156" t="s">
        <v>31</v>
      </c>
      <c r="B7" s="149"/>
      <c r="C7" s="149"/>
      <c r="D7" s="149"/>
      <c r="E7" s="149"/>
      <c r="F7" s="150"/>
      <c r="I7" s="26">
        <v>488.53</v>
      </c>
      <c r="J7" s="27">
        <f>1.2*I7</f>
        <v>586.236</v>
      </c>
      <c r="K7" s="27"/>
      <c r="L7" s="27"/>
      <c r="M7" s="27"/>
      <c r="N7" s="27"/>
      <c r="O7" s="27"/>
    </row>
    <row r="8" spans="1:15" s="6" customFormat="1" ht="12.75" customHeight="1">
      <c r="A8" s="152" t="s">
        <v>1</v>
      </c>
      <c r="B8" s="153" t="s">
        <v>32</v>
      </c>
      <c r="C8" s="154"/>
      <c r="D8" s="188"/>
      <c r="E8" s="189"/>
      <c r="F8" s="190"/>
      <c r="J8" s="10"/>
      <c r="K8" s="10"/>
      <c r="L8" s="10"/>
      <c r="M8" s="10"/>
      <c r="N8" s="10"/>
      <c r="O8" s="10"/>
    </row>
    <row r="9" spans="1:15" s="8" customFormat="1" ht="17.25" customHeight="1">
      <c r="A9" s="156" t="s">
        <v>2</v>
      </c>
      <c r="B9" s="262" t="s">
        <v>139</v>
      </c>
      <c r="C9" s="262"/>
      <c r="D9" s="262"/>
      <c r="E9" s="262"/>
      <c r="F9" s="263"/>
      <c r="I9" s="8">
        <v>0.54</v>
      </c>
      <c r="J9" s="249"/>
      <c r="K9" s="249"/>
      <c r="L9" s="249"/>
      <c r="M9" s="249"/>
      <c r="N9" s="249"/>
      <c r="O9" s="249"/>
    </row>
    <row r="10" spans="1:15" s="8" customFormat="1" ht="14.25" customHeight="1">
      <c r="A10" s="268" t="s">
        <v>140</v>
      </c>
      <c r="B10" s="269"/>
      <c r="C10" s="269"/>
      <c r="D10" s="269"/>
      <c r="E10" s="269"/>
      <c r="F10" s="270"/>
      <c r="J10" s="249"/>
      <c r="K10" s="249"/>
      <c r="L10" s="249"/>
      <c r="M10" s="249"/>
      <c r="N10" s="249"/>
      <c r="O10" s="249"/>
    </row>
    <row r="11" spans="1:15" s="8" customFormat="1" ht="12.75" customHeight="1">
      <c r="A11" s="265"/>
      <c r="B11" s="266"/>
      <c r="C11" s="266"/>
      <c r="D11" s="266"/>
      <c r="E11" s="266"/>
      <c r="F11" s="267"/>
      <c r="I11" s="8">
        <v>4.57</v>
      </c>
      <c r="J11" s="249"/>
      <c r="K11" s="249"/>
      <c r="L11" s="249"/>
      <c r="M11" s="249"/>
      <c r="N11" s="249"/>
      <c r="O11" s="249"/>
    </row>
    <row r="12" spans="1:15" ht="27.75" customHeight="1">
      <c r="A12" s="163" t="s">
        <v>25</v>
      </c>
      <c r="B12" s="163" t="s">
        <v>4</v>
      </c>
      <c r="C12" s="163" t="s">
        <v>5</v>
      </c>
      <c r="D12" s="163" t="s">
        <v>6</v>
      </c>
      <c r="E12" s="191" t="s">
        <v>7</v>
      </c>
      <c r="F12" s="191" t="s">
        <v>8</v>
      </c>
      <c r="I12" s="2">
        <v>914.87</v>
      </c>
      <c r="J12" s="23"/>
      <c r="K12" s="23"/>
      <c r="L12" s="23"/>
      <c r="M12" s="23"/>
      <c r="N12" s="23"/>
      <c r="O12" s="23"/>
    </row>
    <row r="13" spans="1:10" ht="12" customHeight="1">
      <c r="A13" s="148"/>
      <c r="B13" s="149"/>
      <c r="C13" s="149"/>
      <c r="D13" s="149"/>
      <c r="E13" s="193"/>
      <c r="F13" s="194"/>
      <c r="H13" s="115"/>
      <c r="J13" s="101">
        <f aca="true" t="shared" si="0" ref="J13:J19">I13*1.2</f>
        <v>0</v>
      </c>
    </row>
    <row r="14" spans="1:10" ht="15" customHeight="1">
      <c r="A14" s="195" t="s">
        <v>134</v>
      </c>
      <c r="B14" s="196" t="s">
        <v>12</v>
      </c>
      <c r="C14" s="197"/>
      <c r="D14" s="197"/>
      <c r="E14" s="198"/>
      <c r="F14" s="199"/>
      <c r="H14" s="115"/>
      <c r="J14" s="101">
        <f t="shared" si="0"/>
        <v>0</v>
      </c>
    </row>
    <row r="15" spans="1:10" ht="15" customHeight="1">
      <c r="A15" s="195"/>
      <c r="B15" s="197"/>
      <c r="C15" s="225"/>
      <c r="D15" s="225"/>
      <c r="E15" s="226"/>
      <c r="F15" s="227"/>
      <c r="H15" s="115"/>
      <c r="J15" s="101"/>
    </row>
    <row r="16" spans="1:10" ht="15" customHeight="1">
      <c r="A16" s="228" t="s">
        <v>135</v>
      </c>
      <c r="B16" s="229" t="s">
        <v>136</v>
      </c>
      <c r="C16" s="232" t="s">
        <v>137</v>
      </c>
      <c r="D16" s="229">
        <v>6</v>
      </c>
      <c r="E16" s="230">
        <v>633.57</v>
      </c>
      <c r="F16" s="231">
        <f>D16*E16</f>
        <v>3801.42</v>
      </c>
      <c r="H16" s="115"/>
      <c r="J16" s="101"/>
    </row>
    <row r="17" spans="1:10" s="31" customFormat="1" ht="14.25">
      <c r="A17" s="200" t="s">
        <v>38</v>
      </c>
      <c r="B17" s="104" t="s">
        <v>39</v>
      </c>
      <c r="C17" s="201" t="s">
        <v>11</v>
      </c>
      <c r="D17" s="202">
        <v>20623.4</v>
      </c>
      <c r="E17" s="203">
        <v>0.58</v>
      </c>
      <c r="F17" s="204">
        <f>D17*E17</f>
        <v>11961.572</v>
      </c>
      <c r="G17" s="30"/>
      <c r="H17" s="115"/>
      <c r="I17" s="31">
        <v>0.54</v>
      </c>
      <c r="J17" s="101">
        <f t="shared" si="0"/>
        <v>0.648</v>
      </c>
    </row>
    <row r="18" spans="1:10" ht="14.25">
      <c r="A18" s="205" t="s">
        <v>40</v>
      </c>
      <c r="B18" s="206" t="s">
        <v>17</v>
      </c>
      <c r="C18" s="207" t="s">
        <v>11</v>
      </c>
      <c r="D18" s="208">
        <f>D17</f>
        <v>20623.4</v>
      </c>
      <c r="E18" s="209">
        <v>7.48</v>
      </c>
      <c r="F18" s="192">
        <f>D18*E18</f>
        <v>154263.032</v>
      </c>
      <c r="G18" s="5"/>
      <c r="H18" s="115"/>
      <c r="I18" s="2">
        <v>4.57</v>
      </c>
      <c r="J18" s="101">
        <f t="shared" si="0"/>
        <v>5.484</v>
      </c>
    </row>
    <row r="19" spans="1:10" s="31" customFormat="1" ht="33" customHeight="1">
      <c r="A19" s="200" t="s">
        <v>41</v>
      </c>
      <c r="B19" s="210" t="s">
        <v>33</v>
      </c>
      <c r="C19" s="211" t="s">
        <v>13</v>
      </c>
      <c r="D19" s="212">
        <f>D17*0.03</f>
        <v>618.702</v>
      </c>
      <c r="E19" s="213">
        <v>1555.42</v>
      </c>
      <c r="F19" s="214">
        <f>D19*E19</f>
        <v>962341.46484</v>
      </c>
      <c r="G19" s="30"/>
      <c r="H19" s="115"/>
      <c r="I19" s="31">
        <v>914.87</v>
      </c>
      <c r="J19" s="101">
        <f t="shared" si="0"/>
        <v>1097.844</v>
      </c>
    </row>
    <row r="20" spans="1:6" ht="15">
      <c r="A20" s="215"/>
      <c r="B20" s="104"/>
      <c r="C20" s="154"/>
      <c r="D20" s="188"/>
      <c r="E20" s="189"/>
      <c r="F20" s="190"/>
    </row>
    <row r="21" spans="1:6" ht="15">
      <c r="A21" s="215"/>
      <c r="B21" s="104"/>
      <c r="C21" s="154"/>
      <c r="D21" s="188"/>
      <c r="E21" s="189"/>
      <c r="F21" s="190"/>
    </row>
    <row r="22" spans="1:10" s="74" customFormat="1" ht="15.75" customHeight="1">
      <c r="A22" s="254" t="s">
        <v>14</v>
      </c>
      <c r="B22" s="255"/>
      <c r="C22" s="255"/>
      <c r="D22" s="255"/>
      <c r="E22" s="252">
        <f>SUM(F19+F18+F17+F16)</f>
        <v>1132367.48884</v>
      </c>
      <c r="F22" s="253"/>
      <c r="G22" s="73"/>
      <c r="J22" s="75"/>
    </row>
    <row r="23" spans="1:10" s="74" customFormat="1" ht="15.75" customHeight="1">
      <c r="A23" s="216"/>
      <c r="B23" s="264" t="s">
        <v>133</v>
      </c>
      <c r="C23" s="264"/>
      <c r="D23" s="264"/>
      <c r="E23" s="264"/>
      <c r="F23" s="233">
        <v>1415459.36</v>
      </c>
      <c r="G23" s="73"/>
      <c r="J23" s="75"/>
    </row>
    <row r="24" spans="1:7" ht="12.75" customHeight="1">
      <c r="A24" s="256"/>
      <c r="B24" s="257"/>
      <c r="C24" s="257"/>
      <c r="D24" s="258"/>
      <c r="E24" s="217"/>
      <c r="F24" s="218"/>
      <c r="G24" s="5"/>
    </row>
    <row r="25" spans="1:6" ht="15">
      <c r="A25" s="118" t="s">
        <v>9</v>
      </c>
      <c r="B25" s="176"/>
      <c r="C25" s="177"/>
      <c r="D25" s="181"/>
      <c r="E25" s="217"/>
      <c r="F25" s="219"/>
    </row>
    <row r="26" spans="1:6" ht="14.25">
      <c r="A26" s="175"/>
      <c r="B26" s="176"/>
      <c r="C26" s="177"/>
      <c r="D26" s="220"/>
      <c r="E26" s="217"/>
      <c r="F26" s="219"/>
    </row>
    <row r="27" spans="1:6" ht="12">
      <c r="A27" s="250"/>
      <c r="B27" s="251"/>
      <c r="C27" s="72"/>
      <c r="F27" s="119"/>
    </row>
    <row r="28" spans="1:6" ht="15.75">
      <c r="A28" s="120"/>
      <c r="B28" s="121" t="s">
        <v>129</v>
      </c>
      <c r="C28" s="84"/>
      <c r="D28" s="122"/>
      <c r="E28" s="121" t="s">
        <v>124</v>
      </c>
      <c r="F28" s="123"/>
    </row>
    <row r="29" spans="1:6" ht="15.75">
      <c r="A29" s="124"/>
      <c r="B29" s="125" t="s">
        <v>130</v>
      </c>
      <c r="C29" s="126"/>
      <c r="D29" s="127"/>
      <c r="E29" s="125" t="s">
        <v>126</v>
      </c>
      <c r="F29" s="128"/>
    </row>
    <row r="30" ht="11.25">
      <c r="C30" s="12"/>
    </row>
    <row r="31" ht="11.25">
      <c r="C31" s="12"/>
    </row>
  </sheetData>
  <sheetProtection/>
  <mergeCells count="10">
    <mergeCell ref="J9:O11"/>
    <mergeCell ref="A27:B27"/>
    <mergeCell ref="E22:F22"/>
    <mergeCell ref="A22:D22"/>
    <mergeCell ref="A24:D24"/>
    <mergeCell ref="A6:F6"/>
    <mergeCell ref="B9:F9"/>
    <mergeCell ref="B23:E23"/>
    <mergeCell ref="A11:F11"/>
    <mergeCell ref="A10:F10"/>
  </mergeCells>
  <printOptions horizontalCentered="1"/>
  <pageMargins left="0.5905511811023623" right="0.35433070866141736" top="0.7086614173228347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2" sqref="A12:D12"/>
    </sheetView>
  </sheetViews>
  <sheetFormatPr defaultColWidth="9.140625" defaultRowHeight="12.75"/>
  <cols>
    <col min="1" max="1" width="11.7109375" style="1" customWidth="1"/>
    <col min="2" max="2" width="48.57421875" style="2" customWidth="1"/>
    <col min="3" max="3" width="5.28125" style="3" customWidth="1"/>
    <col min="4" max="4" width="30.421875" style="4" customWidth="1"/>
    <col min="5" max="16384" width="9.140625" style="2" customWidth="1"/>
  </cols>
  <sheetData>
    <row r="1" spans="1:4" ht="11.25">
      <c r="A1" s="18"/>
      <c r="B1" s="70"/>
      <c r="C1" s="19"/>
      <c r="D1" s="85"/>
    </row>
    <row r="2" spans="1:4" ht="11.25">
      <c r="A2" s="21"/>
      <c r="B2" s="23"/>
      <c r="C2" s="7"/>
      <c r="D2" s="86"/>
    </row>
    <row r="3" spans="1:6" ht="36">
      <c r="A3" s="21"/>
      <c r="B3" s="277" t="s">
        <v>132</v>
      </c>
      <c r="C3" s="278"/>
      <c r="D3" s="279"/>
      <c r="E3" s="32"/>
      <c r="F3" s="34"/>
    </row>
    <row r="4" spans="1:4" ht="11.25">
      <c r="A4" s="21"/>
      <c r="B4" s="23"/>
      <c r="C4" s="7"/>
      <c r="D4" s="86"/>
    </row>
    <row r="5" spans="1:7" ht="16.5">
      <c r="A5" s="21"/>
      <c r="B5" s="280" t="s">
        <v>131</v>
      </c>
      <c r="C5" s="280"/>
      <c r="D5" s="281"/>
      <c r="E5" s="33"/>
      <c r="F5" s="38"/>
      <c r="G5" s="34"/>
    </row>
    <row r="6" spans="1:4" ht="14.25">
      <c r="A6" s="221"/>
      <c r="B6" s="222"/>
      <c r="C6" s="223"/>
      <c r="D6" s="224"/>
    </row>
    <row r="7" spans="1:6" ht="14.25">
      <c r="A7" s="21"/>
      <c r="B7" s="37"/>
      <c r="C7" s="39"/>
      <c r="D7" s="87"/>
      <c r="E7" s="35"/>
      <c r="F7" s="35"/>
    </row>
    <row r="8" spans="1:4" s="6" customFormat="1" ht="23.25" customHeight="1">
      <c r="A8" s="271" t="s">
        <v>10</v>
      </c>
      <c r="B8" s="272"/>
      <c r="C8" s="272"/>
      <c r="D8" s="273"/>
    </row>
    <row r="9" spans="1:5" s="6" customFormat="1" ht="15" customHeight="1">
      <c r="A9" s="152" t="s">
        <v>1</v>
      </c>
      <c r="B9" s="153" t="s">
        <v>36</v>
      </c>
      <c r="C9" s="154"/>
      <c r="D9" s="155"/>
      <c r="E9" s="10"/>
    </row>
    <row r="10" spans="1:5" s="6" customFormat="1" ht="24" customHeight="1">
      <c r="A10" s="156" t="s">
        <v>2</v>
      </c>
      <c r="B10" s="262" t="s">
        <v>122</v>
      </c>
      <c r="C10" s="262"/>
      <c r="D10" s="263"/>
      <c r="E10" s="10"/>
    </row>
    <row r="11" spans="1:5" s="8" customFormat="1" ht="14.25" customHeight="1">
      <c r="A11" s="157"/>
      <c r="B11" s="158"/>
      <c r="C11" s="158"/>
      <c r="D11" s="159"/>
      <c r="E11" s="11"/>
    </row>
    <row r="12" spans="1:5" s="8" customFormat="1" ht="12.75" customHeight="1">
      <c r="A12" s="274" t="str">
        <f>Planilha!A12:C12</f>
        <v>TABELA CDHU 185 - L.S.97,78 -  C/ DESONERAÇÃO - BDI =25% - Data Base: 07/03/2022</v>
      </c>
      <c r="B12" s="275"/>
      <c r="C12" s="275"/>
      <c r="D12" s="276"/>
      <c r="E12" s="11"/>
    </row>
    <row r="13" spans="1:4" s="8" customFormat="1" ht="15" customHeight="1">
      <c r="A13" s="156"/>
      <c r="B13" s="160"/>
      <c r="C13" s="161"/>
      <c r="D13" s="162"/>
    </row>
    <row r="14" spans="1:4" ht="27.75" customHeight="1">
      <c r="A14" s="163" t="s">
        <v>3</v>
      </c>
      <c r="B14" s="163" t="s">
        <v>4</v>
      </c>
      <c r="C14" s="163" t="s">
        <v>5</v>
      </c>
      <c r="D14" s="163" t="s">
        <v>6</v>
      </c>
    </row>
    <row r="15" spans="1:4" ht="15" customHeight="1">
      <c r="A15" s="164"/>
      <c r="B15" s="165"/>
      <c r="C15" s="165"/>
      <c r="D15" s="166"/>
    </row>
    <row r="16" spans="1:4" ht="14.25">
      <c r="A16" s="167" t="s">
        <v>38</v>
      </c>
      <c r="B16" s="151" t="s">
        <v>39</v>
      </c>
      <c r="C16" s="168" t="s">
        <v>11</v>
      </c>
      <c r="D16" s="169" t="s">
        <v>16</v>
      </c>
    </row>
    <row r="17" spans="1:4" ht="14.25">
      <c r="A17" s="167" t="s">
        <v>40</v>
      </c>
      <c r="B17" s="170" t="s">
        <v>17</v>
      </c>
      <c r="C17" s="168" t="s">
        <v>11</v>
      </c>
      <c r="D17" s="169" t="str">
        <f>D16</f>
        <v>área de recapeamento</v>
      </c>
    </row>
    <row r="18" spans="1:7" s="31" customFormat="1" ht="28.5">
      <c r="A18" s="171" t="s">
        <v>41</v>
      </c>
      <c r="B18" s="172" t="s">
        <v>18</v>
      </c>
      <c r="C18" s="173" t="s">
        <v>13</v>
      </c>
      <c r="D18" s="174" t="s">
        <v>125</v>
      </c>
      <c r="G18" s="12"/>
    </row>
    <row r="19" spans="1:4" ht="15">
      <c r="A19" s="175"/>
      <c r="B19" s="176"/>
      <c r="C19" s="177"/>
      <c r="D19" s="178"/>
    </row>
    <row r="20" spans="1:4" ht="15">
      <c r="A20" s="175"/>
      <c r="B20" s="176"/>
      <c r="C20" s="177"/>
      <c r="D20" s="178"/>
    </row>
    <row r="21" spans="1:4" ht="15">
      <c r="A21" s="175"/>
      <c r="B21" s="176"/>
      <c r="C21" s="177"/>
      <c r="D21" s="178"/>
    </row>
    <row r="22" spans="1:4" ht="18.75" customHeight="1">
      <c r="A22" s="175"/>
      <c r="B22" s="187" t="s">
        <v>127</v>
      </c>
      <c r="C22" s="177"/>
      <c r="D22" s="178"/>
    </row>
    <row r="23" spans="1:7" ht="15">
      <c r="A23" s="179"/>
      <c r="B23" s="180" t="s">
        <v>128</v>
      </c>
      <c r="C23" s="181"/>
      <c r="D23" s="182"/>
      <c r="E23" s="28"/>
      <c r="F23" s="29"/>
      <c r="G23" s="24"/>
    </row>
    <row r="24" spans="1:7" ht="15">
      <c r="A24" s="183"/>
      <c r="B24" s="184"/>
      <c r="C24" s="185"/>
      <c r="D24" s="186"/>
      <c r="E24" s="28"/>
      <c r="F24" s="29"/>
      <c r="G24" s="24"/>
    </row>
    <row r="26" ht="13.5">
      <c r="D26" s="13"/>
    </row>
    <row r="27" ht="11.25">
      <c r="D27" s="9"/>
    </row>
    <row r="28" ht="11.25">
      <c r="D28" s="24"/>
    </row>
    <row r="29" ht="11.25">
      <c r="D29" s="12"/>
    </row>
    <row r="30" ht="11.25">
      <c r="D30" s="12"/>
    </row>
  </sheetData>
  <sheetProtection/>
  <mergeCells count="5">
    <mergeCell ref="A8:D8"/>
    <mergeCell ref="B10:D10"/>
    <mergeCell ref="A12:D12"/>
    <mergeCell ref="B3:D3"/>
    <mergeCell ref="B5:D5"/>
  </mergeCells>
  <printOptions/>
  <pageMargins left="1.1023622047244095" right="0.5118110236220472" top="1.1811023622047245" bottom="0.5118110236220472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4">
      <selection activeCell="N33" sqref="N33"/>
    </sheetView>
  </sheetViews>
  <sheetFormatPr defaultColWidth="9.140625" defaultRowHeight="12.75"/>
  <cols>
    <col min="1" max="1" width="3.28125" style="1" customWidth="1"/>
    <col min="2" max="2" width="32.57421875" style="3" customWidth="1"/>
    <col min="3" max="3" width="53.140625" style="4" customWidth="1"/>
    <col min="4" max="4" width="19.00390625" style="4" customWidth="1"/>
    <col min="5" max="16384" width="9.140625" style="2" customWidth="1"/>
  </cols>
  <sheetData>
    <row r="1" spans="1:4" ht="11.25">
      <c r="A1" s="18"/>
      <c r="B1" s="19"/>
      <c r="C1" s="20"/>
      <c r="D1" s="282"/>
    </row>
    <row r="2" spans="1:4" ht="11.25">
      <c r="A2" s="21"/>
      <c r="B2" s="7"/>
      <c r="D2" s="283"/>
    </row>
    <row r="3" spans="1:4" ht="26.25">
      <c r="A3" s="21"/>
      <c r="B3" s="89"/>
      <c r="C3" s="90" t="s">
        <v>42</v>
      </c>
      <c r="D3" s="283"/>
    </row>
    <row r="4" spans="1:4" ht="12.75">
      <c r="A4" s="21"/>
      <c r="B4" s="7"/>
      <c r="C4" s="25" t="s">
        <v>43</v>
      </c>
      <c r="D4" s="283"/>
    </row>
    <row r="5" spans="1:4" ht="12.75">
      <c r="A5" s="21"/>
      <c r="B5" s="7"/>
      <c r="C5" s="25"/>
      <c r="D5" s="283"/>
    </row>
    <row r="6" spans="1:4" ht="19.5" customHeight="1">
      <c r="A6" s="21"/>
      <c r="B6" s="7"/>
      <c r="C6" s="25"/>
      <c r="D6" s="114"/>
    </row>
    <row r="7" spans="1:4" s="52" customFormat="1" ht="14.25" customHeight="1">
      <c r="A7" s="294" t="s">
        <v>123</v>
      </c>
      <c r="B7" s="295"/>
      <c r="C7" s="295"/>
      <c r="D7" s="88"/>
    </row>
    <row r="8" spans="1:4" s="52" customFormat="1" ht="12" customHeight="1">
      <c r="A8" s="291" t="s">
        <v>37</v>
      </c>
      <c r="B8" s="292"/>
      <c r="C8" s="292"/>
      <c r="D8" s="293"/>
    </row>
    <row r="9" spans="1:4" ht="12.75" customHeight="1">
      <c r="A9" s="288" t="s">
        <v>48</v>
      </c>
      <c r="B9" s="289"/>
      <c r="C9" s="290"/>
      <c r="D9" s="22"/>
    </row>
    <row r="10" spans="1:4" ht="11.25">
      <c r="A10" s="105"/>
      <c r="B10" s="284" t="s">
        <v>20</v>
      </c>
      <c r="C10" s="284" t="s">
        <v>21</v>
      </c>
      <c r="D10" s="286" t="s">
        <v>19</v>
      </c>
    </row>
    <row r="11" spans="1:4" ht="11.25">
      <c r="A11" s="106"/>
      <c r="B11" s="285"/>
      <c r="C11" s="285"/>
      <c r="D11" s="287"/>
    </row>
    <row r="12" spans="1:4" ht="4.5" customHeight="1">
      <c r="A12" s="16"/>
      <c r="B12" s="17"/>
      <c r="C12" s="17"/>
      <c r="D12" s="41"/>
    </row>
    <row r="13" spans="1:4" ht="12">
      <c r="A13" s="53">
        <v>1</v>
      </c>
      <c r="B13" s="54" t="s">
        <v>46</v>
      </c>
      <c r="C13" s="54" t="s">
        <v>47</v>
      </c>
      <c r="D13" s="55" t="s">
        <v>49</v>
      </c>
    </row>
    <row r="14" spans="1:4" ht="12">
      <c r="A14" s="53">
        <v>2</v>
      </c>
      <c r="B14" s="54" t="s">
        <v>50</v>
      </c>
      <c r="C14" s="54" t="s">
        <v>51</v>
      </c>
      <c r="D14" s="55" t="s">
        <v>49</v>
      </c>
    </row>
    <row r="15" spans="1:4" ht="12">
      <c r="A15" s="53">
        <v>3</v>
      </c>
      <c r="B15" s="54" t="s">
        <v>54</v>
      </c>
      <c r="C15" s="54" t="s">
        <v>51</v>
      </c>
      <c r="D15" s="55" t="s">
        <v>49</v>
      </c>
    </row>
    <row r="16" spans="1:4" ht="12">
      <c r="A16" s="53">
        <v>4</v>
      </c>
      <c r="B16" s="54" t="s">
        <v>52</v>
      </c>
      <c r="C16" s="54" t="s">
        <v>53</v>
      </c>
      <c r="D16" s="55" t="s">
        <v>49</v>
      </c>
    </row>
    <row r="17" spans="1:4" ht="12">
      <c r="A17" s="53">
        <v>5</v>
      </c>
      <c r="B17" s="54" t="s">
        <v>55</v>
      </c>
      <c r="C17" s="54" t="s">
        <v>121</v>
      </c>
      <c r="D17" s="55" t="s">
        <v>49</v>
      </c>
    </row>
    <row r="18" spans="1:4" ht="12">
      <c r="A18" s="53">
        <v>6</v>
      </c>
      <c r="B18" s="54" t="s">
        <v>56</v>
      </c>
      <c r="C18" s="54" t="s">
        <v>57</v>
      </c>
      <c r="D18" s="55" t="s">
        <v>49</v>
      </c>
    </row>
    <row r="19" spans="1:4" ht="12">
      <c r="A19" s="53">
        <v>1</v>
      </c>
      <c r="B19" s="54" t="s">
        <v>58</v>
      </c>
      <c r="C19" s="54" t="s">
        <v>59</v>
      </c>
      <c r="D19" s="55" t="s">
        <v>60</v>
      </c>
    </row>
    <row r="20" spans="1:4" ht="12">
      <c r="A20" s="53">
        <v>2</v>
      </c>
      <c r="B20" s="54" t="s">
        <v>110</v>
      </c>
      <c r="C20" s="54" t="s">
        <v>111</v>
      </c>
      <c r="D20" s="55" t="s">
        <v>112</v>
      </c>
    </row>
    <row r="21" spans="1:4" ht="12">
      <c r="A21" s="53">
        <v>3</v>
      </c>
      <c r="B21" s="54" t="s">
        <v>113</v>
      </c>
      <c r="C21" s="54" t="s">
        <v>114</v>
      </c>
      <c r="D21" s="55" t="s">
        <v>60</v>
      </c>
    </row>
    <row r="22" spans="1:4" ht="12">
      <c r="A22" s="53">
        <v>4</v>
      </c>
      <c r="B22" s="54" t="s">
        <v>115</v>
      </c>
      <c r="C22" s="54" t="s">
        <v>120</v>
      </c>
      <c r="D22" s="55" t="s">
        <v>60</v>
      </c>
    </row>
    <row r="23" spans="1:4" ht="12">
      <c r="A23" s="53">
        <v>5</v>
      </c>
      <c r="B23" s="54" t="s">
        <v>116</v>
      </c>
      <c r="C23" s="54" t="s">
        <v>117</v>
      </c>
      <c r="D23" s="55" t="s">
        <v>60</v>
      </c>
    </row>
    <row r="24" spans="1:4" ht="12">
      <c r="A24" s="53">
        <v>6</v>
      </c>
      <c r="B24" s="54" t="s">
        <v>116</v>
      </c>
      <c r="C24" s="54" t="s">
        <v>118</v>
      </c>
      <c r="D24" s="55" t="s">
        <v>60</v>
      </c>
    </row>
    <row r="25" spans="1:6" ht="12.75" customHeight="1">
      <c r="A25" s="53">
        <v>1</v>
      </c>
      <c r="B25" s="54" t="s">
        <v>61</v>
      </c>
      <c r="C25" s="54" t="s">
        <v>62</v>
      </c>
      <c r="D25" s="55" t="s">
        <v>63</v>
      </c>
      <c r="F25" s="24"/>
    </row>
    <row r="26" spans="1:6" ht="12.75" customHeight="1">
      <c r="A26" s="53">
        <v>2</v>
      </c>
      <c r="B26" s="54" t="s">
        <v>64</v>
      </c>
      <c r="C26" s="54" t="s">
        <v>65</v>
      </c>
      <c r="D26" s="55" t="s">
        <v>63</v>
      </c>
      <c r="F26" s="24"/>
    </row>
    <row r="27" spans="1:4" ht="12">
      <c r="A27" s="53">
        <v>3</v>
      </c>
      <c r="B27" s="54" t="s">
        <v>64</v>
      </c>
      <c r="C27" s="54" t="s">
        <v>66</v>
      </c>
      <c r="D27" s="55" t="s">
        <v>63</v>
      </c>
    </row>
    <row r="28" spans="1:4" ht="12">
      <c r="A28" s="53">
        <v>4</v>
      </c>
      <c r="B28" s="54" t="s">
        <v>67</v>
      </c>
      <c r="C28" s="54" t="s">
        <v>66</v>
      </c>
      <c r="D28" s="55" t="s">
        <v>63</v>
      </c>
    </row>
    <row r="29" spans="1:4" ht="12">
      <c r="A29" s="53">
        <v>5</v>
      </c>
      <c r="B29" s="54" t="s">
        <v>68</v>
      </c>
      <c r="C29" s="54" t="s">
        <v>65</v>
      </c>
      <c r="D29" s="55" t="s">
        <v>63</v>
      </c>
    </row>
    <row r="30" spans="1:4" ht="12">
      <c r="A30" s="53">
        <v>6</v>
      </c>
      <c r="B30" s="54" t="s">
        <v>68</v>
      </c>
      <c r="C30" s="54" t="s">
        <v>66</v>
      </c>
      <c r="D30" s="55" t="s">
        <v>63</v>
      </c>
    </row>
    <row r="31" spans="1:4" ht="12">
      <c r="A31" s="53">
        <v>7</v>
      </c>
      <c r="B31" s="54" t="s">
        <v>69</v>
      </c>
      <c r="C31" s="54" t="s">
        <v>66</v>
      </c>
      <c r="D31" s="55" t="s">
        <v>63</v>
      </c>
    </row>
    <row r="32" spans="1:4" ht="12">
      <c r="A32" s="53">
        <v>8</v>
      </c>
      <c r="B32" s="54" t="s">
        <v>70</v>
      </c>
      <c r="C32" s="54" t="s">
        <v>71</v>
      </c>
      <c r="D32" s="55" t="s">
        <v>63</v>
      </c>
    </row>
    <row r="33" spans="1:4" ht="12">
      <c r="A33" s="53">
        <v>9</v>
      </c>
      <c r="B33" s="54" t="s">
        <v>72</v>
      </c>
      <c r="C33" s="54" t="s">
        <v>73</v>
      </c>
      <c r="D33" s="55" t="s">
        <v>63</v>
      </c>
    </row>
    <row r="34" spans="1:4" ht="12">
      <c r="A34" s="53">
        <v>1</v>
      </c>
      <c r="B34" s="54" t="s">
        <v>74</v>
      </c>
      <c r="C34" s="54" t="s">
        <v>75</v>
      </c>
      <c r="D34" s="55" t="s">
        <v>76</v>
      </c>
    </row>
    <row r="35" spans="1:4" ht="12">
      <c r="A35" s="53">
        <v>2</v>
      </c>
      <c r="B35" s="54" t="s">
        <v>77</v>
      </c>
      <c r="C35" s="54" t="s">
        <v>78</v>
      </c>
      <c r="D35" s="55" t="s">
        <v>76</v>
      </c>
    </row>
    <row r="36" spans="1:4" ht="12">
      <c r="A36" s="53">
        <v>3</v>
      </c>
      <c r="B36" s="54" t="s">
        <v>79</v>
      </c>
      <c r="C36" s="54" t="s">
        <v>80</v>
      </c>
      <c r="D36" s="55" t="s">
        <v>76</v>
      </c>
    </row>
    <row r="37" spans="1:4" ht="12">
      <c r="A37" s="53">
        <v>1</v>
      </c>
      <c r="B37" s="54" t="s">
        <v>68</v>
      </c>
      <c r="C37" s="54" t="s">
        <v>81</v>
      </c>
      <c r="D37" s="55" t="s">
        <v>82</v>
      </c>
    </row>
    <row r="38" spans="1:4" ht="12">
      <c r="A38" s="53">
        <v>2</v>
      </c>
      <c r="B38" s="54" t="s">
        <v>68</v>
      </c>
      <c r="C38" s="54" t="s">
        <v>83</v>
      </c>
      <c r="D38" s="55" t="s">
        <v>82</v>
      </c>
    </row>
    <row r="39" spans="1:4" ht="12">
      <c r="A39" s="53">
        <v>3</v>
      </c>
      <c r="B39" s="54" t="s">
        <v>68</v>
      </c>
      <c r="C39" s="54" t="s">
        <v>119</v>
      </c>
      <c r="D39" s="55" t="s">
        <v>82</v>
      </c>
    </row>
    <row r="40" spans="1:4" ht="12">
      <c r="A40" s="53">
        <v>4</v>
      </c>
      <c r="B40" s="54" t="s">
        <v>69</v>
      </c>
      <c r="C40" s="54" t="s">
        <v>84</v>
      </c>
      <c r="D40" s="55" t="s">
        <v>82</v>
      </c>
    </row>
    <row r="41" spans="1:4" ht="12">
      <c r="A41" s="53">
        <v>5</v>
      </c>
      <c r="B41" s="54" t="s">
        <v>69</v>
      </c>
      <c r="C41" s="54" t="s">
        <v>85</v>
      </c>
      <c r="D41" s="55" t="s">
        <v>82</v>
      </c>
    </row>
    <row r="42" spans="1:4" ht="12">
      <c r="A42" s="53">
        <v>6</v>
      </c>
      <c r="B42" s="54" t="s">
        <v>86</v>
      </c>
      <c r="C42" s="54" t="s">
        <v>87</v>
      </c>
      <c r="D42" s="55" t="s">
        <v>82</v>
      </c>
    </row>
    <row r="43" spans="1:4" ht="12">
      <c r="A43" s="53">
        <v>7</v>
      </c>
      <c r="B43" s="54" t="s">
        <v>88</v>
      </c>
      <c r="C43" s="54" t="s">
        <v>89</v>
      </c>
      <c r="D43" s="55" t="s">
        <v>82</v>
      </c>
    </row>
    <row r="44" spans="1:4" ht="12">
      <c r="A44" s="53">
        <v>8</v>
      </c>
      <c r="B44" s="54" t="s">
        <v>90</v>
      </c>
      <c r="C44" s="54" t="s">
        <v>89</v>
      </c>
      <c r="D44" s="55" t="s">
        <v>82</v>
      </c>
    </row>
    <row r="45" spans="1:4" ht="12">
      <c r="A45" s="53">
        <v>9</v>
      </c>
      <c r="B45" s="54" t="s">
        <v>90</v>
      </c>
      <c r="C45" s="54" t="s">
        <v>91</v>
      </c>
      <c r="D45" s="55" t="s">
        <v>82</v>
      </c>
    </row>
    <row r="46" spans="1:4" ht="12">
      <c r="A46" s="53">
        <v>10</v>
      </c>
      <c r="B46" s="54" t="s">
        <v>92</v>
      </c>
      <c r="C46" s="54" t="s">
        <v>93</v>
      </c>
      <c r="D46" s="55" t="s">
        <v>82</v>
      </c>
    </row>
    <row r="47" spans="1:4" ht="12">
      <c r="A47" s="53">
        <v>11</v>
      </c>
      <c r="B47" s="54" t="s">
        <v>92</v>
      </c>
      <c r="C47" s="54" t="s">
        <v>91</v>
      </c>
      <c r="D47" s="55" t="s">
        <v>82</v>
      </c>
    </row>
    <row r="48" spans="1:4" ht="12">
      <c r="A48" s="53">
        <v>1</v>
      </c>
      <c r="B48" s="54" t="s">
        <v>94</v>
      </c>
      <c r="C48" s="54" t="s">
        <v>95</v>
      </c>
      <c r="D48" s="55" t="s">
        <v>96</v>
      </c>
    </row>
    <row r="49" spans="1:4" ht="12">
      <c r="A49" s="53">
        <v>2</v>
      </c>
      <c r="B49" s="54" t="s">
        <v>97</v>
      </c>
      <c r="C49" s="54" t="s">
        <v>98</v>
      </c>
      <c r="D49" s="55" t="s">
        <v>96</v>
      </c>
    </row>
    <row r="50" spans="1:4" ht="12">
      <c r="A50" s="53">
        <v>3</v>
      </c>
      <c r="B50" s="54" t="s">
        <v>99</v>
      </c>
      <c r="C50" s="54" t="s">
        <v>100</v>
      </c>
      <c r="D50" s="55" t="s">
        <v>96</v>
      </c>
    </row>
    <row r="51" spans="1:4" ht="12">
      <c r="A51" s="53">
        <v>4</v>
      </c>
      <c r="B51" s="54" t="s">
        <v>101</v>
      </c>
      <c r="C51" s="54" t="s">
        <v>102</v>
      </c>
      <c r="D51" s="55" t="s">
        <v>96</v>
      </c>
    </row>
    <row r="52" spans="1:4" ht="12">
      <c r="A52" s="53">
        <v>5</v>
      </c>
      <c r="B52" s="54" t="s">
        <v>103</v>
      </c>
      <c r="C52" s="54" t="s">
        <v>102</v>
      </c>
      <c r="D52" s="55" t="s">
        <v>96</v>
      </c>
    </row>
    <row r="53" spans="1:4" ht="12">
      <c r="A53" s="53">
        <v>1</v>
      </c>
      <c r="B53" s="54" t="s">
        <v>104</v>
      </c>
      <c r="C53" s="54" t="s">
        <v>105</v>
      </c>
      <c r="D53" s="55" t="s">
        <v>106</v>
      </c>
    </row>
    <row r="54" spans="1:4" ht="12">
      <c r="A54" s="53">
        <v>1</v>
      </c>
      <c r="B54" s="54" t="s">
        <v>104</v>
      </c>
      <c r="C54" s="54" t="s">
        <v>108</v>
      </c>
      <c r="D54" s="55" t="s">
        <v>109</v>
      </c>
    </row>
  </sheetData>
  <sheetProtection/>
  <mergeCells count="7">
    <mergeCell ref="D1:D5"/>
    <mergeCell ref="C10:C11"/>
    <mergeCell ref="B10:B11"/>
    <mergeCell ref="D10:D11"/>
    <mergeCell ref="A9:C9"/>
    <mergeCell ref="A8:D8"/>
    <mergeCell ref="A7:C7"/>
  </mergeCells>
  <printOptions vertic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Arquitetura</dc:creator>
  <cp:keywords/>
  <dc:description/>
  <cp:lastModifiedBy>paco.licitacao01</cp:lastModifiedBy>
  <cp:lastPrinted>2022-06-15T12:36:59Z</cp:lastPrinted>
  <dcterms:created xsi:type="dcterms:W3CDTF">2010-06-28T17:27:53Z</dcterms:created>
  <dcterms:modified xsi:type="dcterms:W3CDTF">2022-12-20T16:57:21Z</dcterms:modified>
  <cp:category/>
  <cp:version/>
  <cp:contentType/>
  <cp:contentStatus/>
</cp:coreProperties>
</file>